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20" tabRatio="902" firstSheet="1" activeTab="1"/>
  </bookViews>
  <sheets>
    <sheet name="Resumen Mes" sheetId="7" r:id="rId1"/>
    <sheet name="Oficio 662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7" i="7" l="1"/>
  <c r="E139" i="7" l="1"/>
  <c r="AO76" i="7" l="1"/>
  <c r="BK138" i="7" l="1"/>
  <c r="BL138" i="7"/>
  <c r="BK139" i="7"/>
  <c r="BL139" i="7"/>
  <c r="BK140" i="7"/>
  <c r="BL140" i="7"/>
  <c r="BK141" i="7"/>
  <c r="BL141" i="7"/>
  <c r="BM141" i="7" s="1"/>
  <c r="BK142" i="7"/>
  <c r="BL142" i="7"/>
  <c r="BK143" i="7"/>
  <c r="BL143" i="7"/>
  <c r="BM143" i="7" s="1"/>
  <c r="BK144" i="7"/>
  <c r="BL144" i="7"/>
  <c r="BM144" i="7" s="1"/>
  <c r="BK145" i="7"/>
  <c r="BL145" i="7"/>
  <c r="BM145" i="7" s="1"/>
  <c r="BK146" i="7"/>
  <c r="BL146" i="7"/>
  <c r="BM146" i="7" s="1"/>
  <c r="BK147" i="7"/>
  <c r="BL147" i="7"/>
  <c r="BM147" i="7" s="1"/>
  <c r="BK148" i="7"/>
  <c r="BL148" i="7"/>
  <c r="BK149" i="7"/>
  <c r="BL149" i="7"/>
  <c r="BM149" i="7" s="1"/>
  <c r="BH138" i="7"/>
  <c r="BI138" i="7" s="1"/>
  <c r="BH139" i="7"/>
  <c r="BH140" i="7"/>
  <c r="BI140" i="7" s="1"/>
  <c r="BH141" i="7"/>
  <c r="BH142" i="7"/>
  <c r="BH143" i="7"/>
  <c r="BH144" i="7"/>
  <c r="BH145" i="7"/>
  <c r="BH146" i="7"/>
  <c r="BH147" i="7"/>
  <c r="BH148" i="7"/>
  <c r="BH149" i="7"/>
  <c r="BE138" i="7"/>
  <c r="BE139" i="7"/>
  <c r="BE140" i="7"/>
  <c r="BF140" i="7" s="1"/>
  <c r="BE141" i="7"/>
  <c r="BE142" i="7"/>
  <c r="BE143" i="7"/>
  <c r="BE144" i="7"/>
  <c r="BF144" i="7" s="1"/>
  <c r="BE145" i="7"/>
  <c r="BE146" i="7"/>
  <c r="BE147" i="7"/>
  <c r="BE148" i="7"/>
  <c r="BE149" i="7"/>
  <c r="BB138" i="7"/>
  <c r="BB139" i="7"/>
  <c r="BB140" i="7"/>
  <c r="BC140" i="7" s="1"/>
  <c r="BB141" i="7"/>
  <c r="BB142" i="7"/>
  <c r="BC142" i="7" s="1"/>
  <c r="BB143" i="7"/>
  <c r="BB144" i="7"/>
  <c r="BB145" i="7"/>
  <c r="BB146" i="7"/>
  <c r="BB147" i="7"/>
  <c r="BB148" i="7"/>
  <c r="BC148" i="7" s="1"/>
  <c r="BB149" i="7"/>
  <c r="AX138" i="7"/>
  <c r="AY138" i="7"/>
  <c r="AX139" i="7"/>
  <c r="AY139" i="7"/>
  <c r="AX140" i="7"/>
  <c r="AZ140" i="7" s="1"/>
  <c r="AY140" i="7"/>
  <c r="AX141" i="7"/>
  <c r="AY141" i="7"/>
  <c r="BI141" i="7" s="1"/>
  <c r="AX142" i="7"/>
  <c r="AY142" i="7"/>
  <c r="BI142" i="7" s="1"/>
  <c r="AX143" i="7"/>
  <c r="AY143" i="7"/>
  <c r="AX144" i="7"/>
  <c r="AY144" i="7"/>
  <c r="AX145" i="7"/>
  <c r="AY145" i="7"/>
  <c r="BI145" i="7" s="1"/>
  <c r="AX146" i="7"/>
  <c r="AY146" i="7"/>
  <c r="AZ146" i="7" s="1"/>
  <c r="AX147" i="7"/>
  <c r="AY147" i="7"/>
  <c r="AX148" i="7"/>
  <c r="AZ148" i="7" s="1"/>
  <c r="AY148" i="7"/>
  <c r="AX149" i="7"/>
  <c r="AY149" i="7"/>
  <c r="BI149" i="7" s="1"/>
  <c r="AR138" i="7"/>
  <c r="AR139" i="7"/>
  <c r="AR140" i="7"/>
  <c r="AR141" i="7"/>
  <c r="AU141" i="7" s="1"/>
  <c r="AR142" i="7"/>
  <c r="AR143" i="7"/>
  <c r="AR144" i="7"/>
  <c r="AR145" i="7"/>
  <c r="AU145" i="7" s="1"/>
  <c r="AR146" i="7"/>
  <c r="AR147" i="7"/>
  <c r="AR148" i="7"/>
  <c r="AR149" i="7"/>
  <c r="AU149" i="7" s="1"/>
  <c r="AO138" i="7"/>
  <c r="AO139" i="7"/>
  <c r="AO140" i="7"/>
  <c r="AP140" i="7" s="1"/>
  <c r="AO141" i="7"/>
  <c r="AO142" i="7"/>
  <c r="AO143" i="7"/>
  <c r="AO144" i="7"/>
  <c r="AP144" i="7" s="1"/>
  <c r="AO145" i="7"/>
  <c r="AO146" i="7"/>
  <c r="AO147" i="7"/>
  <c r="AO148" i="7"/>
  <c r="AP148" i="7" s="1"/>
  <c r="AO149" i="7"/>
  <c r="AL138" i="7"/>
  <c r="AL139" i="7"/>
  <c r="AL140" i="7"/>
  <c r="AL141" i="7"/>
  <c r="AM141" i="7" s="1"/>
  <c r="AL142" i="7"/>
  <c r="AL143" i="7"/>
  <c r="AL144" i="7"/>
  <c r="AL145" i="7"/>
  <c r="AM145" i="7" s="1"/>
  <c r="AL146" i="7"/>
  <c r="AL147" i="7"/>
  <c r="AL148" i="7"/>
  <c r="AL149" i="7"/>
  <c r="AM149" i="7" s="1"/>
  <c r="AI138" i="7"/>
  <c r="AJ138" i="7" s="1"/>
  <c r="AI139" i="7"/>
  <c r="AI140" i="7"/>
  <c r="AJ140" i="7" s="1"/>
  <c r="AI141" i="7"/>
  <c r="AJ141" i="7" s="1"/>
  <c r="AI142" i="7"/>
  <c r="AI143" i="7"/>
  <c r="AI144" i="7"/>
  <c r="AI145" i="7"/>
  <c r="AJ145" i="7" s="1"/>
  <c r="AI146" i="7"/>
  <c r="AI147" i="7"/>
  <c r="AI148" i="7"/>
  <c r="AI149" i="7"/>
  <c r="AJ149" i="7" s="1"/>
  <c r="AF138" i="7"/>
  <c r="AG138" i="7" s="1"/>
  <c r="AF139" i="7"/>
  <c r="AF140" i="7"/>
  <c r="AG140" i="7" s="1"/>
  <c r="AF141" i="7"/>
  <c r="AF142" i="7"/>
  <c r="AF143" i="7"/>
  <c r="AF144" i="7"/>
  <c r="AG144" i="7" s="1"/>
  <c r="AF145" i="7"/>
  <c r="AF146" i="7"/>
  <c r="AF147" i="7"/>
  <c r="AF148" i="7"/>
  <c r="AG148" i="7" s="1"/>
  <c r="AF149" i="7"/>
  <c r="AC138" i="7"/>
  <c r="AC139" i="7"/>
  <c r="AC140" i="7"/>
  <c r="AC141" i="7"/>
  <c r="AD141" i="7" s="1"/>
  <c r="AC142" i="7"/>
  <c r="AC143" i="7"/>
  <c r="AC144" i="7"/>
  <c r="AC145" i="7"/>
  <c r="AD145" i="7" s="1"/>
  <c r="AC146" i="7"/>
  <c r="AC147" i="7"/>
  <c r="AC148" i="7"/>
  <c r="AC149" i="7"/>
  <c r="AD149" i="7" s="1"/>
  <c r="Z138" i="7"/>
  <c r="Z139" i="7"/>
  <c r="Z140" i="7"/>
  <c r="Z141" i="7"/>
  <c r="AA141" i="7" s="1"/>
  <c r="Z142" i="7"/>
  <c r="Z143" i="7"/>
  <c r="Z144" i="7"/>
  <c r="Z145" i="7"/>
  <c r="AA145" i="7" s="1"/>
  <c r="Z146" i="7"/>
  <c r="Z147" i="7"/>
  <c r="Z148" i="7"/>
  <c r="Z149" i="7"/>
  <c r="AA149" i="7" s="1"/>
  <c r="W138" i="7"/>
  <c r="W139" i="7"/>
  <c r="W140" i="7"/>
  <c r="X140" i="7" s="1"/>
  <c r="W141" i="7"/>
  <c r="W142" i="7"/>
  <c r="W143" i="7"/>
  <c r="W144" i="7"/>
  <c r="X144" i="7" s="1"/>
  <c r="W145" i="7"/>
  <c r="W146" i="7"/>
  <c r="W147" i="7"/>
  <c r="W148" i="7"/>
  <c r="X148" i="7" s="1"/>
  <c r="W149" i="7"/>
  <c r="T138" i="7"/>
  <c r="T139" i="7"/>
  <c r="T140" i="7"/>
  <c r="T141" i="7"/>
  <c r="U141" i="7" s="1"/>
  <c r="T142" i="7"/>
  <c r="T143" i="7"/>
  <c r="T144" i="7"/>
  <c r="T145" i="7"/>
  <c r="U145" i="7" s="1"/>
  <c r="T146" i="7"/>
  <c r="T147" i="7"/>
  <c r="T148" i="7"/>
  <c r="T149" i="7"/>
  <c r="U149" i="7" s="1"/>
  <c r="Q138" i="7"/>
  <c r="Q139" i="7"/>
  <c r="Q140" i="7"/>
  <c r="Q141" i="7"/>
  <c r="R141" i="7" s="1"/>
  <c r="Q142" i="7"/>
  <c r="Q143" i="7"/>
  <c r="Q144" i="7"/>
  <c r="Q145" i="7"/>
  <c r="R145" i="7" s="1"/>
  <c r="Q146" i="7"/>
  <c r="Q147" i="7"/>
  <c r="Q148" i="7"/>
  <c r="Q149" i="7"/>
  <c r="R149" i="7" s="1"/>
  <c r="M138" i="7"/>
  <c r="N138" i="7"/>
  <c r="M139" i="7"/>
  <c r="N139" i="7"/>
  <c r="M140" i="7"/>
  <c r="N140" i="7"/>
  <c r="M141" i="7"/>
  <c r="N141" i="7"/>
  <c r="M142" i="7"/>
  <c r="N142" i="7"/>
  <c r="M143" i="7"/>
  <c r="N143" i="7"/>
  <c r="M144" i="7"/>
  <c r="N144" i="7"/>
  <c r="M145" i="7"/>
  <c r="N145" i="7"/>
  <c r="M146" i="7"/>
  <c r="N146" i="7"/>
  <c r="O146" i="7" s="1"/>
  <c r="M147" i="7"/>
  <c r="N147" i="7"/>
  <c r="M148" i="7"/>
  <c r="N148" i="7"/>
  <c r="M149" i="7"/>
  <c r="N149" i="7"/>
  <c r="I138" i="7"/>
  <c r="AV138" i="7" s="1"/>
  <c r="J138" i="7"/>
  <c r="I139" i="7"/>
  <c r="J139" i="7"/>
  <c r="I140" i="7"/>
  <c r="J140" i="7"/>
  <c r="K140" i="7" s="1"/>
  <c r="I141" i="7"/>
  <c r="J141" i="7"/>
  <c r="K141" i="7" s="1"/>
  <c r="I142" i="7"/>
  <c r="U142" i="7" s="1"/>
  <c r="J142" i="7"/>
  <c r="I143" i="7"/>
  <c r="J143" i="7"/>
  <c r="K143" i="7" s="1"/>
  <c r="I144" i="7"/>
  <c r="J144" i="7"/>
  <c r="I145" i="7"/>
  <c r="J145" i="7"/>
  <c r="K145" i="7" s="1"/>
  <c r="I146" i="7"/>
  <c r="AV146" i="7" s="1"/>
  <c r="J146" i="7"/>
  <c r="I147" i="7"/>
  <c r="AV147" i="7" s="1"/>
  <c r="J147" i="7"/>
  <c r="K147" i="7" s="1"/>
  <c r="I148" i="7"/>
  <c r="J148" i="7"/>
  <c r="I149" i="7"/>
  <c r="J149" i="7"/>
  <c r="K149" i="7" s="1"/>
  <c r="E138" i="7"/>
  <c r="F138" i="7"/>
  <c r="F139" i="7"/>
  <c r="E140" i="7"/>
  <c r="AA140" i="7" s="1"/>
  <c r="F140" i="7"/>
  <c r="E141" i="7"/>
  <c r="F141" i="7"/>
  <c r="G141" i="7" s="1"/>
  <c r="E142" i="7"/>
  <c r="AU142" i="7" s="1"/>
  <c r="F142" i="7"/>
  <c r="E143" i="7"/>
  <c r="F143" i="7"/>
  <c r="G143" i="7" s="1"/>
  <c r="E144" i="7"/>
  <c r="AA144" i="7" s="1"/>
  <c r="F144" i="7"/>
  <c r="E145" i="7"/>
  <c r="F145" i="7"/>
  <c r="G145" i="7" s="1"/>
  <c r="E146" i="7"/>
  <c r="AJ146" i="7" s="1"/>
  <c r="F146" i="7"/>
  <c r="E147" i="7"/>
  <c r="F147" i="7"/>
  <c r="G147" i="7" s="1"/>
  <c r="E148" i="7"/>
  <c r="AA148" i="7" s="1"/>
  <c r="F148" i="7"/>
  <c r="E149" i="7"/>
  <c r="F149" i="7"/>
  <c r="G149" i="7" s="1"/>
  <c r="BN138" i="7"/>
  <c r="BN139" i="7"/>
  <c r="BN140" i="7"/>
  <c r="BN141" i="7"/>
  <c r="BN142" i="7"/>
  <c r="BN143" i="7"/>
  <c r="BN144" i="7"/>
  <c r="BN145" i="7"/>
  <c r="BN146" i="7"/>
  <c r="BN147" i="7"/>
  <c r="BN148" i="7"/>
  <c r="BN149" i="7"/>
  <c r="BJ138" i="7"/>
  <c r="BJ139" i="7"/>
  <c r="BJ140" i="7"/>
  <c r="BJ141" i="7"/>
  <c r="BJ142" i="7"/>
  <c r="BJ143" i="7"/>
  <c r="BJ144" i="7"/>
  <c r="BJ145" i="7"/>
  <c r="BI146" i="7"/>
  <c r="BJ146" i="7"/>
  <c r="BJ147" i="7"/>
  <c r="BJ148" i="7"/>
  <c r="BJ149" i="7"/>
  <c r="BF138" i="7"/>
  <c r="BG138" i="7"/>
  <c r="BG139" i="7"/>
  <c r="BG140" i="7"/>
  <c r="BG141" i="7"/>
  <c r="BF142" i="7"/>
  <c r="BG142" i="7"/>
  <c r="BG143" i="7"/>
  <c r="BG144" i="7"/>
  <c r="BG145" i="7"/>
  <c r="BF146" i="7"/>
  <c r="BG146" i="7"/>
  <c r="BG147" i="7"/>
  <c r="BF148" i="7"/>
  <c r="BG148" i="7"/>
  <c r="BG149" i="7"/>
  <c r="BC138" i="7"/>
  <c r="BD138" i="7"/>
  <c r="BD139" i="7"/>
  <c r="BD140" i="7"/>
  <c r="BD141" i="7"/>
  <c r="BD142" i="7"/>
  <c r="BD143" i="7"/>
  <c r="BD144" i="7"/>
  <c r="BD145" i="7"/>
  <c r="BC146" i="7"/>
  <c r="BD146" i="7"/>
  <c r="BD147" i="7"/>
  <c r="BD148" i="7"/>
  <c r="BD149" i="7"/>
  <c r="AZ138" i="7"/>
  <c r="BA138" i="7"/>
  <c r="BA139" i="7"/>
  <c r="BA140" i="7"/>
  <c r="BA141" i="7"/>
  <c r="AZ142" i="7"/>
  <c r="BA142" i="7"/>
  <c r="BA143" i="7"/>
  <c r="AZ144" i="7"/>
  <c r="BA144" i="7"/>
  <c r="BA145" i="7"/>
  <c r="BA146" i="7"/>
  <c r="BA147" i="7"/>
  <c r="BA148" i="7"/>
  <c r="BA149" i="7"/>
  <c r="AU138" i="7"/>
  <c r="AW138" i="7"/>
  <c r="AU139" i="7"/>
  <c r="AW142" i="7"/>
  <c r="AV143" i="7"/>
  <c r="AW144" i="7"/>
  <c r="AU146" i="7"/>
  <c r="AW146" i="7"/>
  <c r="AU147" i="7"/>
  <c r="AP138" i="7"/>
  <c r="AQ138" i="7"/>
  <c r="AQ139" i="7"/>
  <c r="AQ140" i="7"/>
  <c r="AQ141" i="7"/>
  <c r="AP142" i="7"/>
  <c r="AQ142" i="7"/>
  <c r="AQ143" i="7"/>
  <c r="AQ144" i="7"/>
  <c r="AQ145" i="7"/>
  <c r="AP146" i="7"/>
  <c r="AQ146" i="7"/>
  <c r="AQ147" i="7"/>
  <c r="AQ148" i="7"/>
  <c r="AQ149" i="7"/>
  <c r="AN138" i="7"/>
  <c r="AN139" i="7"/>
  <c r="AN140" i="7"/>
  <c r="AN141" i="7"/>
  <c r="AN142" i="7"/>
  <c r="AM143" i="7"/>
  <c r="AN143" i="7"/>
  <c r="AN144" i="7"/>
  <c r="AN145" i="7"/>
  <c r="AN146" i="7"/>
  <c r="AN147" i="7"/>
  <c r="AN148" i="7"/>
  <c r="AN149" i="7"/>
  <c r="AK138" i="7"/>
  <c r="AK139" i="7"/>
  <c r="AK140" i="7"/>
  <c r="AK141" i="7"/>
  <c r="AK142" i="7"/>
  <c r="AK143" i="7"/>
  <c r="AK144" i="7"/>
  <c r="AK145" i="7"/>
  <c r="AK146" i="7"/>
  <c r="AK147" i="7"/>
  <c r="AJ148" i="7"/>
  <c r="AK148" i="7"/>
  <c r="AK149" i="7"/>
  <c r="AH138" i="7"/>
  <c r="AH139" i="7"/>
  <c r="AH140" i="7"/>
  <c r="AH141" i="7"/>
  <c r="AG142" i="7"/>
  <c r="AH142" i="7"/>
  <c r="AH143" i="7"/>
  <c r="AH144" i="7"/>
  <c r="AH145" i="7"/>
  <c r="AG146" i="7"/>
  <c r="AH146" i="7"/>
  <c r="AH147" i="7"/>
  <c r="AH148" i="7"/>
  <c r="AH149" i="7"/>
  <c r="AE138" i="7"/>
  <c r="AE139" i="7"/>
  <c r="AE140" i="7"/>
  <c r="AE141" i="7"/>
  <c r="AE142" i="7"/>
  <c r="AE143" i="7"/>
  <c r="AE144" i="7"/>
  <c r="AE145" i="7"/>
  <c r="AE146" i="7"/>
  <c r="AE147" i="7"/>
  <c r="AE148" i="7"/>
  <c r="AE149" i="7"/>
  <c r="AB149" i="7"/>
  <c r="AA138" i="7"/>
  <c r="AB138" i="7"/>
  <c r="AB139" i="7"/>
  <c r="AB140" i="7"/>
  <c r="AB141" i="7"/>
  <c r="AA142" i="7"/>
  <c r="AB142" i="7"/>
  <c r="AB143" i="7"/>
  <c r="AB144" i="7"/>
  <c r="AB145" i="7"/>
  <c r="AB146" i="7"/>
  <c r="AB147" i="7"/>
  <c r="AB148" i="7"/>
  <c r="X138" i="7"/>
  <c r="Y138" i="7"/>
  <c r="Y139" i="7"/>
  <c r="Y140" i="7"/>
  <c r="Y141" i="7"/>
  <c r="X142" i="7"/>
  <c r="Y142" i="7"/>
  <c r="Y143" i="7"/>
  <c r="Y144" i="7"/>
  <c r="Y145" i="7"/>
  <c r="X146" i="7"/>
  <c r="Y146" i="7"/>
  <c r="Y147" i="7"/>
  <c r="Y148" i="7"/>
  <c r="Y149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R138" i="7"/>
  <c r="S138" i="7"/>
  <c r="R139" i="7"/>
  <c r="S139" i="7"/>
  <c r="S140" i="7"/>
  <c r="S141" i="7"/>
  <c r="S142" i="7"/>
  <c r="R143" i="7"/>
  <c r="S143" i="7"/>
  <c r="S144" i="7"/>
  <c r="S145" i="7"/>
  <c r="S146" i="7"/>
  <c r="R147" i="7"/>
  <c r="S147" i="7"/>
  <c r="S148" i="7"/>
  <c r="S149" i="7"/>
  <c r="O138" i="7"/>
  <c r="P138" i="7"/>
  <c r="P139" i="7"/>
  <c r="O140" i="7"/>
  <c r="P140" i="7"/>
  <c r="P141" i="7"/>
  <c r="O142" i="7"/>
  <c r="P142" i="7"/>
  <c r="P143" i="7"/>
  <c r="O144" i="7"/>
  <c r="P144" i="7"/>
  <c r="P145" i="7"/>
  <c r="P146" i="7"/>
  <c r="P147" i="7"/>
  <c r="O148" i="7"/>
  <c r="P148" i="7"/>
  <c r="P149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G138" i="7"/>
  <c r="H138" i="7"/>
  <c r="H139" i="7"/>
  <c r="G140" i="7"/>
  <c r="H140" i="7"/>
  <c r="H141" i="7"/>
  <c r="H142" i="7"/>
  <c r="H143" i="7"/>
  <c r="H144" i="7"/>
  <c r="H145" i="7"/>
  <c r="H146" i="7"/>
  <c r="H147" i="7"/>
  <c r="G148" i="7"/>
  <c r="H148" i="7"/>
  <c r="H149" i="7"/>
  <c r="BM76" i="7"/>
  <c r="BN76" i="7"/>
  <c r="BM77" i="7"/>
  <c r="BN77" i="7"/>
  <c r="BM78" i="7"/>
  <c r="BN78" i="7"/>
  <c r="BM79" i="7"/>
  <c r="BN79" i="7"/>
  <c r="BM80" i="7"/>
  <c r="BN80" i="7"/>
  <c r="BM81" i="7"/>
  <c r="BN81" i="7"/>
  <c r="BM82" i="7"/>
  <c r="BN82" i="7"/>
  <c r="BM83" i="7"/>
  <c r="BN83" i="7"/>
  <c r="BM84" i="7"/>
  <c r="BN84" i="7"/>
  <c r="BM85" i="7"/>
  <c r="BN85" i="7"/>
  <c r="BM86" i="7"/>
  <c r="BN86" i="7"/>
  <c r="BM87" i="7"/>
  <c r="BN87" i="7"/>
  <c r="BI76" i="7"/>
  <c r="BJ76" i="7"/>
  <c r="BI77" i="7"/>
  <c r="BJ77" i="7"/>
  <c r="BI78" i="7"/>
  <c r="BJ78" i="7"/>
  <c r="BI79" i="7"/>
  <c r="BJ79" i="7"/>
  <c r="BI80" i="7"/>
  <c r="BJ80" i="7"/>
  <c r="BI81" i="7"/>
  <c r="BJ81" i="7"/>
  <c r="BI82" i="7"/>
  <c r="BJ82" i="7"/>
  <c r="BI83" i="7"/>
  <c r="BJ83" i="7"/>
  <c r="BI84" i="7"/>
  <c r="BJ84" i="7"/>
  <c r="BI85" i="7"/>
  <c r="BJ85" i="7"/>
  <c r="BI86" i="7"/>
  <c r="BJ86" i="7"/>
  <c r="BI87" i="7"/>
  <c r="BJ87" i="7"/>
  <c r="BF76" i="7"/>
  <c r="BG76" i="7"/>
  <c r="BF77" i="7"/>
  <c r="BG77" i="7"/>
  <c r="BF78" i="7"/>
  <c r="BG78" i="7"/>
  <c r="BF79" i="7"/>
  <c r="BG79" i="7"/>
  <c r="BF80" i="7"/>
  <c r="BG80" i="7"/>
  <c r="BF81" i="7"/>
  <c r="BG81" i="7"/>
  <c r="BF82" i="7"/>
  <c r="BG82" i="7"/>
  <c r="BF83" i="7"/>
  <c r="BG83" i="7"/>
  <c r="BF84" i="7"/>
  <c r="BG84" i="7"/>
  <c r="BF85" i="7"/>
  <c r="BG85" i="7"/>
  <c r="BF86" i="7"/>
  <c r="BG86" i="7"/>
  <c r="BF87" i="7"/>
  <c r="BG87" i="7"/>
  <c r="BC76" i="7"/>
  <c r="BD76" i="7"/>
  <c r="BC77" i="7"/>
  <c r="BD77" i="7"/>
  <c r="BC78" i="7"/>
  <c r="BD78" i="7"/>
  <c r="BC79" i="7"/>
  <c r="BD79" i="7"/>
  <c r="BC80" i="7"/>
  <c r="BD80" i="7"/>
  <c r="BC81" i="7"/>
  <c r="BD81" i="7"/>
  <c r="BC82" i="7"/>
  <c r="BD82" i="7"/>
  <c r="BC83" i="7"/>
  <c r="BD83" i="7"/>
  <c r="BC84" i="7"/>
  <c r="BD84" i="7"/>
  <c r="BC85" i="7"/>
  <c r="BD85" i="7"/>
  <c r="BC86" i="7"/>
  <c r="BD86" i="7"/>
  <c r="BC87" i="7"/>
  <c r="BD87" i="7"/>
  <c r="AZ76" i="7"/>
  <c r="BA76" i="7"/>
  <c r="AZ77" i="7"/>
  <c r="BA77" i="7"/>
  <c r="AZ78" i="7"/>
  <c r="BA78" i="7"/>
  <c r="AZ79" i="7"/>
  <c r="BA79" i="7"/>
  <c r="AZ80" i="7"/>
  <c r="BA80" i="7"/>
  <c r="AZ81" i="7"/>
  <c r="BA81" i="7"/>
  <c r="AZ82" i="7"/>
  <c r="BA82" i="7"/>
  <c r="AZ83" i="7"/>
  <c r="BA83" i="7"/>
  <c r="AZ84" i="7"/>
  <c r="BA84" i="7"/>
  <c r="AZ85" i="7"/>
  <c r="BA85" i="7"/>
  <c r="AZ86" i="7"/>
  <c r="BA86" i="7"/>
  <c r="AZ87" i="7"/>
  <c r="BA87" i="7"/>
  <c r="AS76" i="7"/>
  <c r="AT76" i="7"/>
  <c r="AU76" i="7"/>
  <c r="AV76" i="7"/>
  <c r="AW76" i="7"/>
  <c r="AS77" i="7"/>
  <c r="AT77" i="7"/>
  <c r="AU77" i="7"/>
  <c r="AV77" i="7"/>
  <c r="AW77" i="7"/>
  <c r="AS78" i="7"/>
  <c r="AT78" i="7"/>
  <c r="AU78" i="7"/>
  <c r="AV78" i="7"/>
  <c r="AW78" i="7"/>
  <c r="AS79" i="7"/>
  <c r="AT79" i="7"/>
  <c r="AU79" i="7"/>
  <c r="AV79" i="7"/>
  <c r="AW79" i="7"/>
  <c r="AS80" i="7"/>
  <c r="AT80" i="7"/>
  <c r="AU80" i="7"/>
  <c r="AV80" i="7"/>
  <c r="AW80" i="7"/>
  <c r="AS81" i="7"/>
  <c r="AT81" i="7"/>
  <c r="AU81" i="7"/>
  <c r="AV81" i="7"/>
  <c r="AW81" i="7"/>
  <c r="AS82" i="7"/>
  <c r="AT82" i="7"/>
  <c r="AU82" i="7"/>
  <c r="AV82" i="7"/>
  <c r="AW82" i="7"/>
  <c r="AS83" i="7"/>
  <c r="AT83" i="7"/>
  <c r="AU83" i="7"/>
  <c r="AV83" i="7"/>
  <c r="AW83" i="7"/>
  <c r="AS84" i="7"/>
  <c r="AT84" i="7"/>
  <c r="AU84" i="7"/>
  <c r="AV84" i="7"/>
  <c r="AW84" i="7"/>
  <c r="AS85" i="7"/>
  <c r="AT85" i="7"/>
  <c r="AU85" i="7"/>
  <c r="AV85" i="7"/>
  <c r="AW85" i="7"/>
  <c r="AS86" i="7"/>
  <c r="AT86" i="7"/>
  <c r="AU86" i="7"/>
  <c r="AV86" i="7"/>
  <c r="AW86" i="7"/>
  <c r="AS87" i="7"/>
  <c r="AT87" i="7"/>
  <c r="AU87" i="7"/>
  <c r="AV87" i="7"/>
  <c r="AW87" i="7"/>
  <c r="AP76" i="7"/>
  <c r="AQ76" i="7"/>
  <c r="AP77" i="7"/>
  <c r="AQ77" i="7"/>
  <c r="AP78" i="7"/>
  <c r="AQ78" i="7"/>
  <c r="AP79" i="7"/>
  <c r="AQ79" i="7"/>
  <c r="AP80" i="7"/>
  <c r="AQ80" i="7"/>
  <c r="AP81" i="7"/>
  <c r="AQ81" i="7"/>
  <c r="AP82" i="7"/>
  <c r="AQ82" i="7"/>
  <c r="AP83" i="7"/>
  <c r="AQ83" i="7"/>
  <c r="AP84" i="7"/>
  <c r="AQ84" i="7"/>
  <c r="AP85" i="7"/>
  <c r="AQ85" i="7"/>
  <c r="AP86" i="7"/>
  <c r="AQ86" i="7"/>
  <c r="AP87" i="7"/>
  <c r="AQ87" i="7"/>
  <c r="AM76" i="7"/>
  <c r="AN76" i="7"/>
  <c r="AM77" i="7"/>
  <c r="AN77" i="7"/>
  <c r="AM78" i="7"/>
  <c r="AN78" i="7"/>
  <c r="AM79" i="7"/>
  <c r="AN79" i="7"/>
  <c r="AM80" i="7"/>
  <c r="AN80" i="7"/>
  <c r="AM81" i="7"/>
  <c r="AN81" i="7"/>
  <c r="AM82" i="7"/>
  <c r="AN82" i="7"/>
  <c r="AM83" i="7"/>
  <c r="AN83" i="7"/>
  <c r="AM84" i="7"/>
  <c r="AN84" i="7"/>
  <c r="AM85" i="7"/>
  <c r="AN85" i="7"/>
  <c r="AM86" i="7"/>
  <c r="AN86" i="7"/>
  <c r="AM87" i="7"/>
  <c r="AN87" i="7"/>
  <c r="AJ76" i="7"/>
  <c r="AK76" i="7"/>
  <c r="AJ77" i="7"/>
  <c r="AK77" i="7"/>
  <c r="AJ78" i="7"/>
  <c r="AK78" i="7"/>
  <c r="AJ79" i="7"/>
  <c r="AK79" i="7"/>
  <c r="AJ80" i="7"/>
  <c r="AK80" i="7"/>
  <c r="AJ81" i="7"/>
  <c r="AK81" i="7"/>
  <c r="AJ82" i="7"/>
  <c r="AK82" i="7"/>
  <c r="AJ83" i="7"/>
  <c r="AK83" i="7"/>
  <c r="AJ84" i="7"/>
  <c r="AK84" i="7"/>
  <c r="AJ85" i="7"/>
  <c r="AK85" i="7"/>
  <c r="AJ86" i="7"/>
  <c r="AK86" i="7"/>
  <c r="AJ87" i="7"/>
  <c r="AK87" i="7"/>
  <c r="AG76" i="7"/>
  <c r="AH76" i="7"/>
  <c r="AG77" i="7"/>
  <c r="AH77" i="7"/>
  <c r="AG78" i="7"/>
  <c r="AH78" i="7"/>
  <c r="AG79" i="7"/>
  <c r="AH79" i="7"/>
  <c r="AG80" i="7"/>
  <c r="AH80" i="7"/>
  <c r="AG81" i="7"/>
  <c r="AH81" i="7"/>
  <c r="AG82" i="7"/>
  <c r="AH82" i="7"/>
  <c r="AG83" i="7"/>
  <c r="AH83" i="7"/>
  <c r="AG84" i="7"/>
  <c r="AH84" i="7"/>
  <c r="AG85" i="7"/>
  <c r="AH85" i="7"/>
  <c r="AG86" i="7"/>
  <c r="AH86" i="7"/>
  <c r="AG87" i="7"/>
  <c r="AH87" i="7"/>
  <c r="AD76" i="7"/>
  <c r="AE76" i="7"/>
  <c r="AD77" i="7"/>
  <c r="AE77" i="7"/>
  <c r="AD78" i="7"/>
  <c r="AE78" i="7"/>
  <c r="AD79" i="7"/>
  <c r="AE79" i="7"/>
  <c r="AD80" i="7"/>
  <c r="AE80" i="7"/>
  <c r="AD81" i="7"/>
  <c r="AE81" i="7"/>
  <c r="AD82" i="7"/>
  <c r="AE82" i="7"/>
  <c r="AD83" i="7"/>
  <c r="AE83" i="7"/>
  <c r="AD84" i="7"/>
  <c r="AE84" i="7"/>
  <c r="AD85" i="7"/>
  <c r="AE85" i="7"/>
  <c r="AD86" i="7"/>
  <c r="AE86" i="7"/>
  <c r="AD87" i="7"/>
  <c r="AE87" i="7"/>
  <c r="AA76" i="7"/>
  <c r="AB76" i="7"/>
  <c r="AA77" i="7"/>
  <c r="AB77" i="7"/>
  <c r="AA78" i="7"/>
  <c r="AB78" i="7"/>
  <c r="AA79" i="7"/>
  <c r="AB79" i="7"/>
  <c r="AA80" i="7"/>
  <c r="AB80" i="7"/>
  <c r="AA81" i="7"/>
  <c r="AB81" i="7"/>
  <c r="AA82" i="7"/>
  <c r="AB82" i="7"/>
  <c r="AA83" i="7"/>
  <c r="AB83" i="7"/>
  <c r="AA84" i="7"/>
  <c r="AB84" i="7"/>
  <c r="AA85" i="7"/>
  <c r="AB85" i="7"/>
  <c r="AA86" i="7"/>
  <c r="AB86" i="7"/>
  <c r="AA87" i="7"/>
  <c r="AB87" i="7"/>
  <c r="X76" i="7"/>
  <c r="Y76" i="7"/>
  <c r="X77" i="7"/>
  <c r="Y77" i="7"/>
  <c r="X78" i="7"/>
  <c r="Y78" i="7"/>
  <c r="X79" i="7"/>
  <c r="Y79" i="7"/>
  <c r="X80" i="7"/>
  <c r="Y80" i="7"/>
  <c r="X81" i="7"/>
  <c r="Y81" i="7"/>
  <c r="X82" i="7"/>
  <c r="Y82" i="7"/>
  <c r="X83" i="7"/>
  <c r="Y83" i="7"/>
  <c r="X84" i="7"/>
  <c r="Y84" i="7"/>
  <c r="X85" i="7"/>
  <c r="Y85" i="7"/>
  <c r="X86" i="7"/>
  <c r="Y86" i="7"/>
  <c r="X87" i="7"/>
  <c r="Y87" i="7"/>
  <c r="U76" i="7"/>
  <c r="V76" i="7"/>
  <c r="U77" i="7"/>
  <c r="V77" i="7"/>
  <c r="U78" i="7"/>
  <c r="V78" i="7"/>
  <c r="U79" i="7"/>
  <c r="V79" i="7"/>
  <c r="U80" i="7"/>
  <c r="V80" i="7"/>
  <c r="U81" i="7"/>
  <c r="V81" i="7"/>
  <c r="U82" i="7"/>
  <c r="V82" i="7"/>
  <c r="U83" i="7"/>
  <c r="V83" i="7"/>
  <c r="U84" i="7"/>
  <c r="V84" i="7"/>
  <c r="U85" i="7"/>
  <c r="V85" i="7"/>
  <c r="U86" i="7"/>
  <c r="V86" i="7"/>
  <c r="U87" i="7"/>
  <c r="V87" i="7"/>
  <c r="R76" i="7"/>
  <c r="S76" i="7"/>
  <c r="R77" i="7"/>
  <c r="S77" i="7"/>
  <c r="R78" i="7"/>
  <c r="S78" i="7"/>
  <c r="R79" i="7"/>
  <c r="S79" i="7"/>
  <c r="R80" i="7"/>
  <c r="S80" i="7"/>
  <c r="R81" i="7"/>
  <c r="S81" i="7"/>
  <c r="R82" i="7"/>
  <c r="S82" i="7"/>
  <c r="R83" i="7"/>
  <c r="S83" i="7"/>
  <c r="R84" i="7"/>
  <c r="S84" i="7"/>
  <c r="R85" i="7"/>
  <c r="S85" i="7"/>
  <c r="R86" i="7"/>
  <c r="S86" i="7"/>
  <c r="R87" i="7"/>
  <c r="S87" i="7"/>
  <c r="O76" i="7"/>
  <c r="P76" i="7"/>
  <c r="O77" i="7"/>
  <c r="P77" i="7"/>
  <c r="O78" i="7"/>
  <c r="P78" i="7"/>
  <c r="O79" i="7"/>
  <c r="P79" i="7"/>
  <c r="O80" i="7"/>
  <c r="P80" i="7"/>
  <c r="O81" i="7"/>
  <c r="P81" i="7"/>
  <c r="O82" i="7"/>
  <c r="P82" i="7"/>
  <c r="O83" i="7"/>
  <c r="P83" i="7"/>
  <c r="O84" i="7"/>
  <c r="P84" i="7"/>
  <c r="O85" i="7"/>
  <c r="P85" i="7"/>
  <c r="O86" i="7"/>
  <c r="P86" i="7"/>
  <c r="O87" i="7"/>
  <c r="P87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C147" i="7"/>
  <c r="C148" i="7"/>
  <c r="C149" i="7"/>
  <c r="C138" i="7"/>
  <c r="C139" i="7"/>
  <c r="C140" i="7"/>
  <c r="C141" i="7"/>
  <c r="C142" i="7"/>
  <c r="C143" i="7"/>
  <c r="C144" i="7"/>
  <c r="C145" i="7"/>
  <c r="C146" i="7"/>
  <c r="BM139" i="7" l="1"/>
  <c r="BI148" i="7"/>
  <c r="AM148" i="7"/>
  <c r="AJ139" i="7"/>
  <c r="AA139" i="7"/>
  <c r="AP139" i="7"/>
  <c r="AP147" i="7"/>
  <c r="K139" i="7"/>
  <c r="AV139" i="7"/>
  <c r="K148" i="7"/>
  <c r="U147" i="7"/>
  <c r="U143" i="7"/>
  <c r="U139" i="7"/>
  <c r="AD147" i="7"/>
  <c r="AD143" i="7"/>
  <c r="AD139" i="7"/>
  <c r="AM147" i="7"/>
  <c r="AM139" i="7"/>
  <c r="G142" i="7"/>
  <c r="AJ142" i="7"/>
  <c r="AU140" i="7"/>
  <c r="G144" i="7"/>
  <c r="AA146" i="7"/>
  <c r="AJ144" i="7"/>
  <c r="AU144" i="7"/>
  <c r="AA147" i="7"/>
  <c r="AA143" i="7"/>
  <c r="AJ147" i="7"/>
  <c r="AJ143" i="7"/>
  <c r="AU143" i="7"/>
  <c r="AU148" i="7"/>
  <c r="G146" i="7"/>
  <c r="R146" i="7"/>
  <c r="R142" i="7"/>
  <c r="G139" i="7"/>
  <c r="BM138" i="7"/>
  <c r="BM148" i="7"/>
  <c r="BM140" i="7"/>
  <c r="BM142" i="7"/>
  <c r="BI147" i="7"/>
  <c r="BI143" i="7"/>
  <c r="BI139" i="7"/>
  <c r="BC144" i="7"/>
  <c r="BI144" i="7"/>
  <c r="AW149" i="7"/>
  <c r="AW145" i="7"/>
  <c r="AW141" i="7"/>
  <c r="AW148" i="7"/>
  <c r="AW140" i="7"/>
  <c r="AV144" i="7"/>
  <c r="AV140" i="7"/>
  <c r="AG147" i="7"/>
  <c r="AG139" i="7"/>
  <c r="X143" i="7"/>
  <c r="AP143" i="7"/>
  <c r="AW147" i="7"/>
  <c r="AW143" i="7"/>
  <c r="AW139" i="7"/>
  <c r="X147" i="7"/>
  <c r="X139" i="7"/>
  <c r="AG143" i="7"/>
  <c r="O149" i="7"/>
  <c r="O147" i="7"/>
  <c r="O145" i="7"/>
  <c r="O143" i="7"/>
  <c r="O141" i="7"/>
  <c r="O139" i="7"/>
  <c r="X149" i="7"/>
  <c r="X145" i="7"/>
  <c r="X141" i="7"/>
  <c r="AG149" i="7"/>
  <c r="AG145" i="7"/>
  <c r="AG141" i="7"/>
  <c r="AP149" i="7"/>
  <c r="AP145" i="7"/>
  <c r="AP141" i="7"/>
  <c r="K142" i="7"/>
  <c r="U146" i="7"/>
  <c r="U138" i="7"/>
  <c r="AD140" i="7"/>
  <c r="AM140" i="7"/>
  <c r="AV142" i="7"/>
  <c r="K144" i="7"/>
  <c r="AD144" i="7"/>
  <c r="AD142" i="7"/>
  <c r="AM144" i="7"/>
  <c r="AM142" i="7"/>
  <c r="U148" i="7"/>
  <c r="U144" i="7"/>
  <c r="U140" i="7"/>
  <c r="AD138" i="7"/>
  <c r="AM138" i="7"/>
  <c r="AV148" i="7"/>
  <c r="K146" i="7"/>
  <c r="K138" i="7"/>
  <c r="AD148" i="7"/>
  <c r="AD146" i="7"/>
  <c r="AM146" i="7"/>
  <c r="R148" i="7"/>
  <c r="R144" i="7"/>
  <c r="R140" i="7"/>
  <c r="AZ149" i="7"/>
  <c r="AZ147" i="7"/>
  <c r="AZ145" i="7"/>
  <c r="AZ143" i="7"/>
  <c r="AZ141" i="7"/>
  <c r="AZ139" i="7"/>
  <c r="BC149" i="7"/>
  <c r="BC147" i="7"/>
  <c r="BC145" i="7"/>
  <c r="BC143" i="7"/>
  <c r="BC141" i="7"/>
  <c r="BC139" i="7"/>
  <c r="BF149" i="7"/>
  <c r="BF147" i="7"/>
  <c r="BF145" i="7"/>
  <c r="BF143" i="7"/>
  <c r="BF141" i="7"/>
  <c r="BF139" i="7"/>
  <c r="AV149" i="7"/>
  <c r="AV145" i="7"/>
  <c r="AV141" i="7"/>
  <c r="AO75" i="7" l="1"/>
  <c r="Q136" i="7" l="1"/>
  <c r="AO74" i="7" l="1"/>
  <c r="AO73" i="7" l="1"/>
  <c r="AO72" i="7" l="1"/>
  <c r="AO71" i="7" l="1"/>
  <c r="AO70" i="7" l="1"/>
  <c r="AO69" i="7" l="1"/>
  <c r="AO68" i="7" l="1"/>
  <c r="AO67" i="7" l="1"/>
  <c r="AO66" i="7" l="1"/>
  <c r="AO65" i="7" l="1"/>
  <c r="AO64" i="7" l="1"/>
  <c r="E126" i="7" l="1"/>
  <c r="F126" i="7"/>
  <c r="H126" i="7"/>
  <c r="I126" i="7"/>
  <c r="K126" i="7" s="1"/>
  <c r="J126" i="7"/>
  <c r="L126" i="7"/>
  <c r="M126" i="7"/>
  <c r="N126" i="7"/>
  <c r="P126" i="7"/>
  <c r="Q126" i="7"/>
  <c r="S126" i="7"/>
  <c r="T126" i="7"/>
  <c r="V126" i="7"/>
  <c r="W126" i="7"/>
  <c r="X126" i="7"/>
  <c r="Y126" i="7"/>
  <c r="Z126" i="7"/>
  <c r="AB126" i="7"/>
  <c r="AC126" i="7"/>
  <c r="AD126" i="7"/>
  <c r="AE126" i="7"/>
  <c r="AF126" i="7"/>
  <c r="AH126" i="7"/>
  <c r="AI126" i="7"/>
  <c r="AK126" i="7"/>
  <c r="AL126" i="7"/>
  <c r="AN126" i="7"/>
  <c r="AO126" i="7"/>
  <c r="AQ126" i="7"/>
  <c r="AR126" i="7"/>
  <c r="AX126" i="7"/>
  <c r="AY126" i="7"/>
  <c r="BA126" i="7"/>
  <c r="BB126" i="7"/>
  <c r="BD126" i="7"/>
  <c r="BE126" i="7"/>
  <c r="BG126" i="7"/>
  <c r="BH126" i="7"/>
  <c r="BJ126" i="7"/>
  <c r="BK126" i="7"/>
  <c r="BM126" i="7" s="1"/>
  <c r="BL126" i="7"/>
  <c r="BN126" i="7"/>
  <c r="E127" i="7"/>
  <c r="F127" i="7"/>
  <c r="H127" i="7"/>
  <c r="I127" i="7"/>
  <c r="J127" i="7"/>
  <c r="L127" i="7"/>
  <c r="M127" i="7"/>
  <c r="N127" i="7"/>
  <c r="P127" i="7"/>
  <c r="Q127" i="7"/>
  <c r="S127" i="7"/>
  <c r="T127" i="7"/>
  <c r="V127" i="7"/>
  <c r="W127" i="7"/>
  <c r="Y127" i="7"/>
  <c r="Z127" i="7"/>
  <c r="AB127" i="7"/>
  <c r="AC127" i="7"/>
  <c r="AE127" i="7"/>
  <c r="AF127" i="7"/>
  <c r="AH127" i="7"/>
  <c r="AI127" i="7"/>
  <c r="AK127" i="7"/>
  <c r="AL127" i="7"/>
  <c r="AN127" i="7"/>
  <c r="AO127" i="7"/>
  <c r="AQ127" i="7"/>
  <c r="AR127" i="7"/>
  <c r="AX127" i="7"/>
  <c r="AY127" i="7"/>
  <c r="BA127" i="7"/>
  <c r="BB127" i="7"/>
  <c r="BD127" i="7"/>
  <c r="BE127" i="7"/>
  <c r="BG127" i="7"/>
  <c r="BH127" i="7"/>
  <c r="BJ127" i="7"/>
  <c r="BK127" i="7"/>
  <c r="BL127" i="7"/>
  <c r="BN127" i="7"/>
  <c r="E128" i="7"/>
  <c r="F128" i="7"/>
  <c r="H128" i="7"/>
  <c r="I128" i="7"/>
  <c r="J128" i="7"/>
  <c r="L128" i="7"/>
  <c r="M128" i="7"/>
  <c r="N128" i="7"/>
  <c r="P128" i="7"/>
  <c r="Q128" i="7"/>
  <c r="S128" i="7"/>
  <c r="T128" i="7"/>
  <c r="V128" i="7"/>
  <c r="W128" i="7"/>
  <c r="Y128" i="7"/>
  <c r="Z128" i="7"/>
  <c r="AB128" i="7"/>
  <c r="AC128" i="7"/>
  <c r="AE128" i="7"/>
  <c r="AF128" i="7"/>
  <c r="AH128" i="7"/>
  <c r="AI128" i="7"/>
  <c r="AK128" i="7"/>
  <c r="AL128" i="7"/>
  <c r="AN128" i="7"/>
  <c r="AO128" i="7"/>
  <c r="AQ128" i="7"/>
  <c r="AR128" i="7"/>
  <c r="AX128" i="7"/>
  <c r="AY128" i="7"/>
  <c r="BA128" i="7"/>
  <c r="BB128" i="7"/>
  <c r="BD128" i="7"/>
  <c r="BE128" i="7"/>
  <c r="BG128" i="7"/>
  <c r="BH128" i="7"/>
  <c r="BJ128" i="7"/>
  <c r="BK128" i="7"/>
  <c r="BL128" i="7"/>
  <c r="BN128" i="7"/>
  <c r="E129" i="7"/>
  <c r="F129" i="7"/>
  <c r="H129" i="7"/>
  <c r="I129" i="7"/>
  <c r="J129" i="7"/>
  <c r="L129" i="7"/>
  <c r="M129" i="7"/>
  <c r="N129" i="7"/>
  <c r="P129" i="7"/>
  <c r="Q129" i="7"/>
  <c r="S129" i="7"/>
  <c r="T129" i="7"/>
  <c r="V129" i="7"/>
  <c r="W129" i="7"/>
  <c r="Y129" i="7"/>
  <c r="Z129" i="7"/>
  <c r="AB129" i="7"/>
  <c r="AC129" i="7"/>
  <c r="AE129" i="7"/>
  <c r="AF129" i="7"/>
  <c r="AH129" i="7"/>
  <c r="AI129" i="7"/>
  <c r="AK129" i="7"/>
  <c r="AL129" i="7"/>
  <c r="AN129" i="7"/>
  <c r="AO129" i="7"/>
  <c r="AQ129" i="7"/>
  <c r="AR129" i="7"/>
  <c r="AX129" i="7"/>
  <c r="AY129" i="7"/>
  <c r="BA129" i="7"/>
  <c r="BB129" i="7"/>
  <c r="BD129" i="7"/>
  <c r="BE129" i="7"/>
  <c r="BG129" i="7"/>
  <c r="BH129" i="7"/>
  <c r="BJ129" i="7"/>
  <c r="BK129" i="7"/>
  <c r="BL129" i="7"/>
  <c r="BN129" i="7"/>
  <c r="E130" i="7"/>
  <c r="F130" i="7"/>
  <c r="H130" i="7"/>
  <c r="I130" i="7"/>
  <c r="J130" i="7"/>
  <c r="L130" i="7"/>
  <c r="M130" i="7"/>
  <c r="N130" i="7"/>
  <c r="P130" i="7"/>
  <c r="Q130" i="7"/>
  <c r="S130" i="7"/>
  <c r="T130" i="7"/>
  <c r="V130" i="7"/>
  <c r="W130" i="7"/>
  <c r="Y130" i="7"/>
  <c r="Z130" i="7"/>
  <c r="AB130" i="7"/>
  <c r="AC130" i="7"/>
  <c r="AE130" i="7"/>
  <c r="AF130" i="7"/>
  <c r="AH130" i="7"/>
  <c r="AI130" i="7"/>
  <c r="AK130" i="7"/>
  <c r="AL130" i="7"/>
  <c r="AN130" i="7"/>
  <c r="AO130" i="7"/>
  <c r="AQ130" i="7"/>
  <c r="AR130" i="7"/>
  <c r="AX130" i="7"/>
  <c r="AY130" i="7"/>
  <c r="BA130" i="7"/>
  <c r="BB130" i="7"/>
  <c r="BD130" i="7"/>
  <c r="BE130" i="7"/>
  <c r="BG130" i="7"/>
  <c r="BH130" i="7"/>
  <c r="BJ130" i="7"/>
  <c r="BK130" i="7"/>
  <c r="BL130" i="7"/>
  <c r="BN130" i="7"/>
  <c r="E131" i="7"/>
  <c r="F131" i="7"/>
  <c r="H131" i="7"/>
  <c r="I131" i="7"/>
  <c r="J131" i="7"/>
  <c r="L131" i="7"/>
  <c r="M131" i="7"/>
  <c r="N131" i="7"/>
  <c r="P131" i="7"/>
  <c r="Q131" i="7"/>
  <c r="S131" i="7"/>
  <c r="T131" i="7"/>
  <c r="V131" i="7"/>
  <c r="W131" i="7"/>
  <c r="Y131" i="7"/>
  <c r="Z131" i="7"/>
  <c r="AB131" i="7"/>
  <c r="AC131" i="7"/>
  <c r="AE131" i="7"/>
  <c r="AF131" i="7"/>
  <c r="AH131" i="7"/>
  <c r="AI131" i="7"/>
  <c r="AK131" i="7"/>
  <c r="AL131" i="7"/>
  <c r="AN131" i="7"/>
  <c r="AO131" i="7"/>
  <c r="AQ131" i="7"/>
  <c r="AR131" i="7"/>
  <c r="AX131" i="7"/>
  <c r="AY131" i="7"/>
  <c r="BA131" i="7"/>
  <c r="BB131" i="7"/>
  <c r="BD131" i="7"/>
  <c r="BE131" i="7"/>
  <c r="BG131" i="7"/>
  <c r="BH131" i="7"/>
  <c r="BJ131" i="7"/>
  <c r="BK131" i="7"/>
  <c r="BL131" i="7"/>
  <c r="BN131" i="7"/>
  <c r="E132" i="7"/>
  <c r="F132" i="7"/>
  <c r="H132" i="7"/>
  <c r="I132" i="7"/>
  <c r="J132" i="7"/>
  <c r="L132" i="7"/>
  <c r="M132" i="7"/>
  <c r="N132" i="7"/>
  <c r="P132" i="7"/>
  <c r="Q132" i="7"/>
  <c r="S132" i="7"/>
  <c r="T132" i="7"/>
  <c r="V132" i="7"/>
  <c r="W132" i="7"/>
  <c r="Y132" i="7"/>
  <c r="Z132" i="7"/>
  <c r="AB132" i="7"/>
  <c r="AC132" i="7"/>
  <c r="AE132" i="7"/>
  <c r="AF132" i="7"/>
  <c r="AH132" i="7"/>
  <c r="AI132" i="7"/>
  <c r="AK132" i="7"/>
  <c r="AL132" i="7"/>
  <c r="AN132" i="7"/>
  <c r="AO132" i="7"/>
  <c r="AQ132" i="7"/>
  <c r="AR132" i="7"/>
  <c r="AX132" i="7"/>
  <c r="AY132" i="7"/>
  <c r="BA132" i="7"/>
  <c r="BB132" i="7"/>
  <c r="BD132" i="7"/>
  <c r="BE132" i="7"/>
  <c r="BG132" i="7"/>
  <c r="BH132" i="7"/>
  <c r="BJ132" i="7"/>
  <c r="BK132" i="7"/>
  <c r="BL132" i="7"/>
  <c r="BN132" i="7"/>
  <c r="E133" i="7"/>
  <c r="F133" i="7"/>
  <c r="H133" i="7"/>
  <c r="I133" i="7"/>
  <c r="J133" i="7"/>
  <c r="L133" i="7"/>
  <c r="M133" i="7"/>
  <c r="N133" i="7"/>
  <c r="P133" i="7"/>
  <c r="Q133" i="7"/>
  <c r="S133" i="7"/>
  <c r="T133" i="7"/>
  <c r="V133" i="7"/>
  <c r="W133" i="7"/>
  <c r="Y133" i="7"/>
  <c r="Z133" i="7"/>
  <c r="AB133" i="7"/>
  <c r="AC133" i="7"/>
  <c r="AE133" i="7"/>
  <c r="AF133" i="7"/>
  <c r="AH133" i="7"/>
  <c r="AI133" i="7"/>
  <c r="AK133" i="7"/>
  <c r="AL133" i="7"/>
  <c r="AN133" i="7"/>
  <c r="AO133" i="7"/>
  <c r="AQ133" i="7"/>
  <c r="AR133" i="7"/>
  <c r="AX133" i="7"/>
  <c r="AY133" i="7"/>
  <c r="BA133" i="7"/>
  <c r="BB133" i="7"/>
  <c r="BD133" i="7"/>
  <c r="BE133" i="7"/>
  <c r="BG133" i="7"/>
  <c r="BH133" i="7"/>
  <c r="BJ133" i="7"/>
  <c r="BK133" i="7"/>
  <c r="BL133" i="7"/>
  <c r="BN133" i="7"/>
  <c r="E134" i="7"/>
  <c r="F134" i="7"/>
  <c r="H134" i="7"/>
  <c r="I134" i="7"/>
  <c r="J134" i="7"/>
  <c r="L134" i="7"/>
  <c r="M134" i="7"/>
  <c r="N134" i="7"/>
  <c r="P134" i="7"/>
  <c r="Q134" i="7"/>
  <c r="S134" i="7"/>
  <c r="T134" i="7"/>
  <c r="V134" i="7"/>
  <c r="W134" i="7"/>
  <c r="Y134" i="7"/>
  <c r="Z134" i="7"/>
  <c r="AB134" i="7"/>
  <c r="AC134" i="7"/>
  <c r="AE134" i="7"/>
  <c r="AF134" i="7"/>
  <c r="AH134" i="7"/>
  <c r="AI134" i="7"/>
  <c r="AK134" i="7"/>
  <c r="AL134" i="7"/>
  <c r="AN134" i="7"/>
  <c r="AO134" i="7"/>
  <c r="AQ134" i="7"/>
  <c r="AR134" i="7"/>
  <c r="AX134" i="7"/>
  <c r="AY134" i="7"/>
  <c r="BA134" i="7"/>
  <c r="BB134" i="7"/>
  <c r="BD134" i="7"/>
  <c r="BE134" i="7"/>
  <c r="BG134" i="7"/>
  <c r="BH134" i="7"/>
  <c r="BJ134" i="7"/>
  <c r="BK134" i="7"/>
  <c r="BL134" i="7"/>
  <c r="BN134" i="7"/>
  <c r="E135" i="7"/>
  <c r="F135" i="7"/>
  <c r="H135" i="7"/>
  <c r="I135" i="7"/>
  <c r="J135" i="7"/>
  <c r="L135" i="7"/>
  <c r="M135" i="7"/>
  <c r="N135" i="7"/>
  <c r="P135" i="7"/>
  <c r="Q135" i="7"/>
  <c r="S135" i="7"/>
  <c r="T135" i="7"/>
  <c r="V135" i="7"/>
  <c r="W135" i="7"/>
  <c r="Y135" i="7"/>
  <c r="Z135" i="7"/>
  <c r="AB135" i="7"/>
  <c r="AC135" i="7"/>
  <c r="AE135" i="7"/>
  <c r="AF135" i="7"/>
  <c r="AH135" i="7"/>
  <c r="AI135" i="7"/>
  <c r="AK135" i="7"/>
  <c r="AL135" i="7"/>
  <c r="AN135" i="7"/>
  <c r="AO135" i="7"/>
  <c r="AQ135" i="7"/>
  <c r="AR135" i="7"/>
  <c r="AX135" i="7"/>
  <c r="AY135" i="7"/>
  <c r="BA135" i="7"/>
  <c r="BB135" i="7"/>
  <c r="BD135" i="7"/>
  <c r="BE135" i="7"/>
  <c r="BG135" i="7"/>
  <c r="BH135" i="7"/>
  <c r="BJ135" i="7"/>
  <c r="BK135" i="7"/>
  <c r="BL135" i="7"/>
  <c r="BN135" i="7"/>
  <c r="E136" i="7"/>
  <c r="F136" i="7"/>
  <c r="H136" i="7"/>
  <c r="I136" i="7"/>
  <c r="J136" i="7"/>
  <c r="L136" i="7"/>
  <c r="M136" i="7"/>
  <c r="N136" i="7"/>
  <c r="P136" i="7"/>
  <c r="S136" i="7"/>
  <c r="T136" i="7"/>
  <c r="V136" i="7"/>
  <c r="W136" i="7"/>
  <c r="Y136" i="7"/>
  <c r="Z136" i="7"/>
  <c r="AB136" i="7"/>
  <c r="AC136" i="7"/>
  <c r="AE136" i="7"/>
  <c r="AF136" i="7"/>
  <c r="AH136" i="7"/>
  <c r="AI136" i="7"/>
  <c r="AK136" i="7"/>
  <c r="AL136" i="7"/>
  <c r="AN136" i="7"/>
  <c r="AO136" i="7"/>
  <c r="AQ136" i="7"/>
  <c r="AR136" i="7"/>
  <c r="AX136" i="7"/>
  <c r="AY136" i="7"/>
  <c r="BA136" i="7"/>
  <c r="BB136" i="7"/>
  <c r="BD136" i="7"/>
  <c r="BE136" i="7"/>
  <c r="BG136" i="7"/>
  <c r="BH136" i="7"/>
  <c r="BJ136" i="7"/>
  <c r="BK136" i="7"/>
  <c r="BL136" i="7"/>
  <c r="BN136" i="7"/>
  <c r="E137" i="7"/>
  <c r="F137" i="7"/>
  <c r="H137" i="7"/>
  <c r="I137" i="7"/>
  <c r="J137" i="7"/>
  <c r="L137" i="7"/>
  <c r="M137" i="7"/>
  <c r="N137" i="7"/>
  <c r="P137" i="7"/>
  <c r="Q137" i="7"/>
  <c r="S137" i="7"/>
  <c r="T137" i="7"/>
  <c r="V137" i="7"/>
  <c r="W137" i="7"/>
  <c r="Y137" i="7"/>
  <c r="Z137" i="7"/>
  <c r="AB137" i="7"/>
  <c r="AC137" i="7"/>
  <c r="AE137" i="7"/>
  <c r="AF137" i="7"/>
  <c r="AH137" i="7"/>
  <c r="AI137" i="7"/>
  <c r="AK137" i="7"/>
  <c r="AL137" i="7"/>
  <c r="AN137" i="7"/>
  <c r="AO137" i="7"/>
  <c r="AQ137" i="7"/>
  <c r="AR137" i="7"/>
  <c r="AX137" i="7"/>
  <c r="AY137" i="7"/>
  <c r="BA137" i="7"/>
  <c r="BB137" i="7"/>
  <c r="BD137" i="7"/>
  <c r="BE137" i="7"/>
  <c r="BG137" i="7"/>
  <c r="BH137" i="7"/>
  <c r="BJ137" i="7"/>
  <c r="BK137" i="7"/>
  <c r="BL137" i="7"/>
  <c r="BN137" i="7"/>
  <c r="C134" i="7"/>
  <c r="C135" i="7"/>
  <c r="C136" i="7"/>
  <c r="C137" i="7"/>
  <c r="C126" i="7"/>
  <c r="C127" i="7"/>
  <c r="C128" i="7"/>
  <c r="C129" i="7"/>
  <c r="C130" i="7"/>
  <c r="C131" i="7"/>
  <c r="C132" i="7"/>
  <c r="C133" i="7"/>
  <c r="BM64" i="7"/>
  <c r="BN64" i="7"/>
  <c r="BM65" i="7"/>
  <c r="BN65" i="7"/>
  <c r="BM66" i="7"/>
  <c r="BN66" i="7"/>
  <c r="BM67" i="7"/>
  <c r="BN67" i="7"/>
  <c r="BM68" i="7"/>
  <c r="BN68" i="7"/>
  <c r="BM69" i="7"/>
  <c r="BN69" i="7"/>
  <c r="BM70" i="7"/>
  <c r="BN70" i="7"/>
  <c r="BM71" i="7"/>
  <c r="BN71" i="7"/>
  <c r="BM72" i="7"/>
  <c r="BN72" i="7"/>
  <c r="BM73" i="7"/>
  <c r="BN73" i="7"/>
  <c r="BM74" i="7"/>
  <c r="BN74" i="7"/>
  <c r="BM75" i="7"/>
  <c r="BN75" i="7"/>
  <c r="BI64" i="7"/>
  <c r="BJ64" i="7"/>
  <c r="BI65" i="7"/>
  <c r="BJ65" i="7"/>
  <c r="BI66" i="7"/>
  <c r="BJ66" i="7"/>
  <c r="BI67" i="7"/>
  <c r="BJ67" i="7"/>
  <c r="BI68" i="7"/>
  <c r="BJ68" i="7"/>
  <c r="BI69" i="7"/>
  <c r="BJ69" i="7"/>
  <c r="BI70" i="7"/>
  <c r="BJ70" i="7"/>
  <c r="BI71" i="7"/>
  <c r="BJ71" i="7"/>
  <c r="BI72" i="7"/>
  <c r="BJ72" i="7"/>
  <c r="BI73" i="7"/>
  <c r="BJ73" i="7"/>
  <c r="BI74" i="7"/>
  <c r="BJ74" i="7"/>
  <c r="BI75" i="7"/>
  <c r="BJ75" i="7"/>
  <c r="BF64" i="7"/>
  <c r="BG64" i="7"/>
  <c r="BF65" i="7"/>
  <c r="BG65" i="7"/>
  <c r="BF66" i="7"/>
  <c r="BG66" i="7"/>
  <c r="BF67" i="7"/>
  <c r="BG67" i="7"/>
  <c r="BF68" i="7"/>
  <c r="BG68" i="7"/>
  <c r="BF69" i="7"/>
  <c r="BG69" i="7"/>
  <c r="BF70" i="7"/>
  <c r="BG70" i="7"/>
  <c r="BF71" i="7"/>
  <c r="BG71" i="7"/>
  <c r="BF72" i="7"/>
  <c r="BG72" i="7"/>
  <c r="BF73" i="7"/>
  <c r="BG73" i="7"/>
  <c r="BF74" i="7"/>
  <c r="BG74" i="7"/>
  <c r="BF75" i="7"/>
  <c r="BG75" i="7"/>
  <c r="BC64" i="7"/>
  <c r="BD64" i="7"/>
  <c r="BC65" i="7"/>
  <c r="BD65" i="7"/>
  <c r="BC66" i="7"/>
  <c r="BD66" i="7"/>
  <c r="BC67" i="7"/>
  <c r="BD67" i="7"/>
  <c r="BC68" i="7"/>
  <c r="BD68" i="7"/>
  <c r="BC69" i="7"/>
  <c r="BD69" i="7"/>
  <c r="BC70" i="7"/>
  <c r="BD70" i="7"/>
  <c r="BC71" i="7"/>
  <c r="BD71" i="7"/>
  <c r="BC72" i="7"/>
  <c r="BD72" i="7"/>
  <c r="BC73" i="7"/>
  <c r="BD73" i="7"/>
  <c r="BC74" i="7"/>
  <c r="BD74" i="7"/>
  <c r="BC75" i="7"/>
  <c r="BD75" i="7"/>
  <c r="AZ64" i="7"/>
  <c r="BA64" i="7"/>
  <c r="AZ65" i="7"/>
  <c r="BA65" i="7"/>
  <c r="AZ66" i="7"/>
  <c r="BA66" i="7"/>
  <c r="AZ67" i="7"/>
  <c r="BA67" i="7"/>
  <c r="AZ68" i="7"/>
  <c r="BA68" i="7"/>
  <c r="AZ69" i="7"/>
  <c r="BA69" i="7"/>
  <c r="AZ70" i="7"/>
  <c r="BA70" i="7"/>
  <c r="AZ71" i="7"/>
  <c r="BA71" i="7"/>
  <c r="AZ72" i="7"/>
  <c r="BA72" i="7"/>
  <c r="AZ73" i="7"/>
  <c r="BA73" i="7"/>
  <c r="AZ74" i="7"/>
  <c r="BA74" i="7"/>
  <c r="AZ75" i="7"/>
  <c r="BA75" i="7"/>
  <c r="AU64" i="7"/>
  <c r="AV64" i="7"/>
  <c r="AW64" i="7"/>
  <c r="AU65" i="7"/>
  <c r="AV65" i="7"/>
  <c r="AW65" i="7"/>
  <c r="AU66" i="7"/>
  <c r="AV66" i="7"/>
  <c r="AW66" i="7"/>
  <c r="AU67" i="7"/>
  <c r="AV67" i="7"/>
  <c r="AW67" i="7"/>
  <c r="AU68" i="7"/>
  <c r="AV68" i="7"/>
  <c r="AW68" i="7"/>
  <c r="AU69" i="7"/>
  <c r="AV69" i="7"/>
  <c r="AW69" i="7"/>
  <c r="AU70" i="7"/>
  <c r="AV70" i="7"/>
  <c r="AW70" i="7"/>
  <c r="AU71" i="7"/>
  <c r="AV71" i="7"/>
  <c r="AW71" i="7"/>
  <c r="AU72" i="7"/>
  <c r="AV72" i="7"/>
  <c r="AW72" i="7"/>
  <c r="AU73" i="7"/>
  <c r="AV73" i="7"/>
  <c r="AW73" i="7"/>
  <c r="AU74" i="7"/>
  <c r="AV74" i="7"/>
  <c r="AW74" i="7"/>
  <c r="AU75" i="7"/>
  <c r="AV75" i="7"/>
  <c r="AW75" i="7"/>
  <c r="AS64" i="7"/>
  <c r="AT64" i="7"/>
  <c r="AS65" i="7"/>
  <c r="AT65" i="7"/>
  <c r="AS66" i="7"/>
  <c r="AT66" i="7"/>
  <c r="AS67" i="7"/>
  <c r="AT67" i="7"/>
  <c r="AS68" i="7"/>
  <c r="AT68" i="7"/>
  <c r="AS69" i="7"/>
  <c r="AT69" i="7"/>
  <c r="AS70" i="7"/>
  <c r="AT70" i="7"/>
  <c r="AS71" i="7"/>
  <c r="AT71" i="7"/>
  <c r="AS72" i="7"/>
  <c r="AT72" i="7"/>
  <c r="AS73" i="7"/>
  <c r="AT73" i="7"/>
  <c r="AS74" i="7"/>
  <c r="AT74" i="7"/>
  <c r="AS75" i="7"/>
  <c r="AT75" i="7"/>
  <c r="AP64" i="7"/>
  <c r="AQ64" i="7"/>
  <c r="AP65" i="7"/>
  <c r="AQ65" i="7"/>
  <c r="AP66" i="7"/>
  <c r="AQ66" i="7"/>
  <c r="AP67" i="7"/>
  <c r="AQ67" i="7"/>
  <c r="AP68" i="7"/>
  <c r="AQ68" i="7"/>
  <c r="AP69" i="7"/>
  <c r="AQ69" i="7"/>
  <c r="AP70" i="7"/>
  <c r="AQ70" i="7"/>
  <c r="AP71" i="7"/>
  <c r="AQ71" i="7"/>
  <c r="AP72" i="7"/>
  <c r="AQ72" i="7"/>
  <c r="AP73" i="7"/>
  <c r="AQ73" i="7"/>
  <c r="AP74" i="7"/>
  <c r="AQ74" i="7"/>
  <c r="AP75" i="7"/>
  <c r="AQ75" i="7"/>
  <c r="AM64" i="7"/>
  <c r="AN64" i="7"/>
  <c r="AM65" i="7"/>
  <c r="AN65" i="7"/>
  <c r="AM66" i="7"/>
  <c r="AN66" i="7"/>
  <c r="AM67" i="7"/>
  <c r="AN67" i="7"/>
  <c r="AM68" i="7"/>
  <c r="AN68" i="7"/>
  <c r="AM69" i="7"/>
  <c r="AN69" i="7"/>
  <c r="AM70" i="7"/>
  <c r="AN70" i="7"/>
  <c r="AM71" i="7"/>
  <c r="AN71" i="7"/>
  <c r="AM72" i="7"/>
  <c r="AN72" i="7"/>
  <c r="AM73" i="7"/>
  <c r="AN73" i="7"/>
  <c r="AM74" i="7"/>
  <c r="AN74" i="7"/>
  <c r="AM75" i="7"/>
  <c r="AN75" i="7"/>
  <c r="AJ64" i="7"/>
  <c r="AK64" i="7"/>
  <c r="AJ65" i="7"/>
  <c r="AK65" i="7"/>
  <c r="AJ66" i="7"/>
  <c r="AK66" i="7"/>
  <c r="AJ67" i="7"/>
  <c r="AK67" i="7"/>
  <c r="AJ68" i="7"/>
  <c r="AK68" i="7"/>
  <c r="AJ69" i="7"/>
  <c r="AK69" i="7"/>
  <c r="AJ70" i="7"/>
  <c r="AK70" i="7"/>
  <c r="AJ71" i="7"/>
  <c r="AK71" i="7"/>
  <c r="AJ72" i="7"/>
  <c r="AK72" i="7"/>
  <c r="AJ73" i="7"/>
  <c r="AK73" i="7"/>
  <c r="AJ74" i="7"/>
  <c r="AK74" i="7"/>
  <c r="AJ75" i="7"/>
  <c r="AK75" i="7"/>
  <c r="AG64" i="7"/>
  <c r="AH64" i="7"/>
  <c r="AG65" i="7"/>
  <c r="AH65" i="7"/>
  <c r="AG66" i="7"/>
  <c r="AH66" i="7"/>
  <c r="AG67" i="7"/>
  <c r="AH67" i="7"/>
  <c r="AG68" i="7"/>
  <c r="AH68" i="7"/>
  <c r="AG69" i="7"/>
  <c r="AH69" i="7"/>
  <c r="AG70" i="7"/>
  <c r="AH70" i="7"/>
  <c r="AG71" i="7"/>
  <c r="AH71" i="7"/>
  <c r="AG72" i="7"/>
  <c r="AH72" i="7"/>
  <c r="AG73" i="7"/>
  <c r="AH73" i="7"/>
  <c r="AG74" i="7"/>
  <c r="AH74" i="7"/>
  <c r="AG75" i="7"/>
  <c r="AH75" i="7"/>
  <c r="AD64" i="7"/>
  <c r="AE64" i="7"/>
  <c r="AD65" i="7"/>
  <c r="AE65" i="7"/>
  <c r="AD66" i="7"/>
  <c r="AE66" i="7"/>
  <c r="AD67" i="7"/>
  <c r="AE67" i="7"/>
  <c r="AD68" i="7"/>
  <c r="AE68" i="7"/>
  <c r="AD69" i="7"/>
  <c r="AE69" i="7"/>
  <c r="AD70" i="7"/>
  <c r="AE70" i="7"/>
  <c r="AD71" i="7"/>
  <c r="AE71" i="7"/>
  <c r="AD72" i="7"/>
  <c r="AE72" i="7"/>
  <c r="AD73" i="7"/>
  <c r="AE73" i="7"/>
  <c r="AD74" i="7"/>
  <c r="AE74" i="7"/>
  <c r="AD75" i="7"/>
  <c r="AE75" i="7"/>
  <c r="AA64" i="7"/>
  <c r="AB64" i="7"/>
  <c r="AA65" i="7"/>
  <c r="AB65" i="7"/>
  <c r="AA66" i="7"/>
  <c r="AB66" i="7"/>
  <c r="AA67" i="7"/>
  <c r="AB67" i="7"/>
  <c r="AA68" i="7"/>
  <c r="AB68" i="7"/>
  <c r="AA69" i="7"/>
  <c r="AB69" i="7"/>
  <c r="AA70" i="7"/>
  <c r="AB70" i="7"/>
  <c r="AA71" i="7"/>
  <c r="AB71" i="7"/>
  <c r="AA72" i="7"/>
  <c r="AB72" i="7"/>
  <c r="AA73" i="7"/>
  <c r="AB73" i="7"/>
  <c r="AA74" i="7"/>
  <c r="AB74" i="7"/>
  <c r="AA75" i="7"/>
  <c r="AB75" i="7"/>
  <c r="X64" i="7"/>
  <c r="Y64" i="7"/>
  <c r="X65" i="7"/>
  <c r="Y65" i="7"/>
  <c r="X66" i="7"/>
  <c r="Y66" i="7"/>
  <c r="X67" i="7"/>
  <c r="Y67" i="7"/>
  <c r="X68" i="7"/>
  <c r="Y68" i="7"/>
  <c r="X69" i="7"/>
  <c r="Y69" i="7"/>
  <c r="X70" i="7"/>
  <c r="Y70" i="7"/>
  <c r="X71" i="7"/>
  <c r="Y71" i="7"/>
  <c r="X72" i="7"/>
  <c r="Y72" i="7"/>
  <c r="X73" i="7"/>
  <c r="Y73" i="7"/>
  <c r="X74" i="7"/>
  <c r="Y74" i="7"/>
  <c r="X75" i="7"/>
  <c r="Y75" i="7"/>
  <c r="U64" i="7"/>
  <c r="V64" i="7"/>
  <c r="U65" i="7"/>
  <c r="V65" i="7"/>
  <c r="U66" i="7"/>
  <c r="V66" i="7"/>
  <c r="U67" i="7"/>
  <c r="V67" i="7"/>
  <c r="U68" i="7"/>
  <c r="V68" i="7"/>
  <c r="U69" i="7"/>
  <c r="V69" i="7"/>
  <c r="U70" i="7"/>
  <c r="V70" i="7"/>
  <c r="U71" i="7"/>
  <c r="V71" i="7"/>
  <c r="U72" i="7"/>
  <c r="V72" i="7"/>
  <c r="U73" i="7"/>
  <c r="V73" i="7"/>
  <c r="U74" i="7"/>
  <c r="V74" i="7"/>
  <c r="U75" i="7"/>
  <c r="V75" i="7"/>
  <c r="R64" i="7"/>
  <c r="S64" i="7"/>
  <c r="R65" i="7"/>
  <c r="S65" i="7"/>
  <c r="R66" i="7"/>
  <c r="S66" i="7"/>
  <c r="R67" i="7"/>
  <c r="S67" i="7"/>
  <c r="R68" i="7"/>
  <c r="S68" i="7"/>
  <c r="R69" i="7"/>
  <c r="S69" i="7"/>
  <c r="R70" i="7"/>
  <c r="S70" i="7"/>
  <c r="R71" i="7"/>
  <c r="S71" i="7"/>
  <c r="R72" i="7"/>
  <c r="S72" i="7"/>
  <c r="R73" i="7"/>
  <c r="S73" i="7"/>
  <c r="R74" i="7"/>
  <c r="S74" i="7"/>
  <c r="R75" i="7"/>
  <c r="S75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O71" i="7"/>
  <c r="P71" i="7"/>
  <c r="O72" i="7"/>
  <c r="P72" i="7"/>
  <c r="O73" i="7"/>
  <c r="P73" i="7"/>
  <c r="O74" i="7"/>
  <c r="P74" i="7"/>
  <c r="O75" i="7"/>
  <c r="P75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BF134" i="7" l="1"/>
  <c r="BF132" i="7"/>
  <c r="AP129" i="7"/>
  <c r="X129" i="7"/>
  <c r="AJ128" i="7"/>
  <c r="X127" i="7"/>
  <c r="U126" i="7"/>
  <c r="AM134" i="7"/>
  <c r="U134" i="7"/>
  <c r="U133" i="7"/>
  <c r="AM132" i="7"/>
  <c r="U132" i="7"/>
  <c r="AM131" i="7"/>
  <c r="U131" i="7"/>
  <c r="U129" i="7"/>
  <c r="AG128" i="7"/>
  <c r="U128" i="7"/>
  <c r="AA127" i="7"/>
  <c r="BF129" i="7"/>
  <c r="AP127" i="7"/>
  <c r="AM136" i="7"/>
  <c r="BF135" i="7"/>
  <c r="U135" i="7"/>
  <c r="AG137" i="7"/>
  <c r="AG134" i="7"/>
  <c r="AP134" i="7"/>
  <c r="X134" i="7"/>
  <c r="AP133" i="7"/>
  <c r="X133" i="7"/>
  <c r="BM137" i="7"/>
  <c r="BI134" i="7"/>
  <c r="BC134" i="7"/>
  <c r="BI130" i="7"/>
  <c r="BC130" i="7"/>
  <c r="BC129" i="7"/>
  <c r="R137" i="7"/>
  <c r="BM136" i="7"/>
  <c r="BM129" i="7"/>
  <c r="AZ136" i="7"/>
  <c r="AZ134" i="7"/>
  <c r="AJ130" i="7"/>
  <c r="AJ136" i="7"/>
  <c r="AJ131" i="7"/>
  <c r="AD135" i="7"/>
  <c r="X130" i="7"/>
  <c r="AG132" i="7"/>
  <c r="AG131" i="7"/>
  <c r="AP132" i="7"/>
  <c r="X132" i="7"/>
  <c r="AP131" i="7"/>
  <c r="X131" i="7"/>
  <c r="AP130" i="7"/>
  <c r="AD134" i="7"/>
  <c r="AD133" i="7"/>
  <c r="AA133" i="7"/>
  <c r="G137" i="7"/>
  <c r="AJ134" i="7"/>
  <c r="AU137" i="7"/>
  <c r="AA132" i="7"/>
  <c r="AA129" i="7"/>
  <c r="R134" i="7"/>
  <c r="AA137" i="7"/>
  <c r="AA130" i="7"/>
  <c r="R132" i="7"/>
  <c r="AA131" i="7"/>
  <c r="AJ137" i="7"/>
  <c r="R130" i="7"/>
  <c r="BF127" i="7"/>
  <c r="BI136" i="7"/>
  <c r="BF131" i="7"/>
  <c r="AZ137" i="7"/>
  <c r="AZ135" i="7"/>
  <c r="BI132" i="7"/>
  <c r="AZ132" i="7"/>
  <c r="BF136" i="7"/>
  <c r="BC135" i="7"/>
  <c r="BC132" i="7"/>
  <c r="AZ130" i="7"/>
  <c r="AP135" i="7"/>
  <c r="AJ127" i="7"/>
  <c r="AJ132" i="7"/>
  <c r="O129" i="7"/>
  <c r="O132" i="7"/>
  <c r="X135" i="7"/>
  <c r="X136" i="7"/>
  <c r="AG135" i="7"/>
  <c r="AP128" i="7"/>
  <c r="X128" i="7"/>
  <c r="AG129" i="7"/>
  <c r="K137" i="7"/>
  <c r="K127" i="7"/>
  <c r="K130" i="7"/>
  <c r="AV135" i="7"/>
  <c r="AD129" i="7"/>
  <c r="AM135" i="7"/>
  <c r="AD132" i="7"/>
  <c r="AM129" i="7"/>
  <c r="R136" i="7"/>
  <c r="AA134" i="7"/>
  <c r="AA128" i="7"/>
  <c r="G134" i="7"/>
  <c r="G128" i="7"/>
  <c r="G131" i="7"/>
  <c r="BM133" i="7"/>
  <c r="BM131" i="7"/>
  <c r="BM128" i="7"/>
  <c r="BM132" i="7"/>
  <c r="BM130" i="7"/>
  <c r="BM127" i="7"/>
  <c r="BM135" i="7"/>
  <c r="BM134" i="7"/>
  <c r="BI137" i="7"/>
  <c r="BF126" i="7"/>
  <c r="BF130" i="7"/>
  <c r="BF128" i="7"/>
  <c r="BF133" i="7"/>
  <c r="BC137" i="7"/>
  <c r="BI133" i="7"/>
  <c r="AZ133" i="7"/>
  <c r="BI128" i="7"/>
  <c r="AZ128" i="7"/>
  <c r="BI126" i="7"/>
  <c r="AZ126" i="7"/>
  <c r="BC136" i="7"/>
  <c r="BC133" i="7"/>
  <c r="BI131" i="7"/>
  <c r="AZ131" i="7"/>
  <c r="BC128" i="7"/>
  <c r="BI127" i="7"/>
  <c r="AZ127" i="7"/>
  <c r="BC126" i="7"/>
  <c r="BF137" i="7"/>
  <c r="BC131" i="7"/>
  <c r="BI129" i="7"/>
  <c r="AZ129" i="7"/>
  <c r="BC127" i="7"/>
  <c r="AP137" i="7"/>
  <c r="U136" i="7"/>
  <c r="O136" i="7"/>
  <c r="O130" i="7"/>
  <c r="O127" i="7"/>
  <c r="O133" i="7"/>
  <c r="O126" i="7"/>
  <c r="O134" i="7"/>
  <c r="O131" i="7"/>
  <c r="O128" i="7"/>
  <c r="AW137" i="7"/>
  <c r="O137" i="7"/>
  <c r="AP136" i="7"/>
  <c r="AG133" i="7"/>
  <c r="AG126" i="7"/>
  <c r="AG136" i="7"/>
  <c r="X137" i="7"/>
  <c r="AW136" i="7"/>
  <c r="AG130" i="7"/>
  <c r="AG127" i="7"/>
  <c r="AP126" i="7"/>
  <c r="K134" i="7"/>
  <c r="K131" i="7"/>
  <c r="K128" i="7"/>
  <c r="K132" i="7"/>
  <c r="K129" i="7"/>
  <c r="K133" i="7"/>
  <c r="AV137" i="7"/>
  <c r="U130" i="7"/>
  <c r="U127" i="7"/>
  <c r="AD137" i="7"/>
  <c r="U137" i="7"/>
  <c r="AV136" i="7"/>
  <c r="AD130" i="7"/>
  <c r="AD127" i="7"/>
  <c r="AM137" i="7"/>
  <c r="AD136" i="7"/>
  <c r="AM133" i="7"/>
  <c r="AD131" i="7"/>
  <c r="AM130" i="7"/>
  <c r="AD128" i="7"/>
  <c r="AM127" i="7"/>
  <c r="AM126" i="7"/>
  <c r="AM128" i="7"/>
  <c r="G132" i="7"/>
  <c r="G129" i="7"/>
  <c r="G133" i="7"/>
  <c r="G130" i="7"/>
  <c r="G127" i="7"/>
  <c r="G126" i="7"/>
  <c r="R135" i="7"/>
  <c r="AJ133" i="7"/>
  <c r="R131" i="7"/>
  <c r="AJ129" i="7"/>
  <c r="R127" i="7"/>
  <c r="R128" i="7"/>
  <c r="R126" i="7"/>
  <c r="R133" i="7"/>
  <c r="R129" i="7"/>
  <c r="AJ126" i="7"/>
  <c r="AA126" i="7"/>
  <c r="G135" i="7"/>
  <c r="AU132" i="7"/>
  <c r="AV132" i="7"/>
  <c r="AU128" i="7"/>
  <c r="AV128" i="7"/>
  <c r="AU136" i="7"/>
  <c r="K136" i="7"/>
  <c r="BI135" i="7"/>
  <c r="AU135" i="7"/>
  <c r="AJ135" i="7"/>
  <c r="K135" i="7"/>
  <c r="AU133" i="7"/>
  <c r="AV133" i="7"/>
  <c r="AU129" i="7"/>
  <c r="AV129" i="7"/>
  <c r="AU131" i="7"/>
  <c r="AV131" i="7"/>
  <c r="AU127" i="7"/>
  <c r="AV127" i="7"/>
  <c r="G136" i="7"/>
  <c r="AA136" i="7"/>
  <c r="AA135" i="7"/>
  <c r="O135" i="7"/>
  <c r="AW135" i="7"/>
  <c r="AU134" i="7"/>
  <c r="AV134" i="7"/>
  <c r="AU130" i="7"/>
  <c r="AV130" i="7"/>
  <c r="AU126" i="7"/>
  <c r="AV126" i="7"/>
  <c r="AW126" i="7"/>
  <c r="AW134" i="7"/>
  <c r="AW133" i="7"/>
  <c r="AW132" i="7"/>
  <c r="AW131" i="7"/>
  <c r="AW130" i="7"/>
  <c r="AW129" i="7"/>
  <c r="AW128" i="7"/>
  <c r="AW127" i="7"/>
  <c r="AO63" i="7" l="1"/>
  <c r="AO62" i="7" l="1"/>
  <c r="AO61" i="7" l="1"/>
  <c r="E123" i="7" l="1"/>
  <c r="AO60" i="7" l="1"/>
  <c r="AO59" i="7" l="1"/>
  <c r="AO58" i="7" l="1"/>
  <c r="AO57" i="7" l="1"/>
  <c r="AO56" i="7" l="1"/>
  <c r="AO53" i="7" l="1"/>
  <c r="E98" i="7" l="1"/>
  <c r="E99" i="7" l="1"/>
  <c r="X38" i="7"/>
  <c r="E110" i="7"/>
  <c r="BN91" i="7" l="1"/>
  <c r="BN92" i="7"/>
  <c r="BN93" i="7"/>
  <c r="BN94" i="7"/>
  <c r="BN95" i="7"/>
  <c r="BN96" i="7"/>
  <c r="BN97" i="7"/>
  <c r="BN98" i="7"/>
  <c r="BN99" i="7"/>
  <c r="BN100" i="7"/>
  <c r="BN101" i="7"/>
  <c r="BN102" i="7"/>
  <c r="BN103" i="7"/>
  <c r="BN104" i="7"/>
  <c r="BN105" i="7"/>
  <c r="BN106" i="7"/>
  <c r="BN107" i="7"/>
  <c r="BN108" i="7"/>
  <c r="BN109" i="7"/>
  <c r="BN110" i="7"/>
  <c r="BM111" i="7"/>
  <c r="BN111" i="7"/>
  <c r="BN112" i="7"/>
  <c r="BN113" i="7"/>
  <c r="BN114" i="7"/>
  <c r="BN115" i="7"/>
  <c r="BN116" i="7"/>
  <c r="BN117" i="7"/>
  <c r="BN118" i="7"/>
  <c r="BN119" i="7"/>
  <c r="BN120" i="7"/>
  <c r="BN121" i="7"/>
  <c r="BN122" i="7"/>
  <c r="BN123" i="7"/>
  <c r="BN124" i="7"/>
  <c r="BN125" i="7"/>
  <c r="BN90" i="7"/>
  <c r="BL91" i="7"/>
  <c r="BL92" i="7"/>
  <c r="BL93" i="7"/>
  <c r="BL94" i="7"/>
  <c r="BL95" i="7"/>
  <c r="BL96" i="7"/>
  <c r="BL97" i="7"/>
  <c r="BL98" i="7"/>
  <c r="BL99" i="7"/>
  <c r="BL100" i="7"/>
  <c r="BL101" i="7"/>
  <c r="BL102" i="7"/>
  <c r="BL103" i="7"/>
  <c r="BL104" i="7"/>
  <c r="BL105" i="7"/>
  <c r="BL106" i="7"/>
  <c r="BL107" i="7"/>
  <c r="BL108" i="7"/>
  <c r="BL109" i="7"/>
  <c r="BL110" i="7"/>
  <c r="BL111" i="7"/>
  <c r="BL112" i="7"/>
  <c r="BL113" i="7"/>
  <c r="BL114" i="7"/>
  <c r="BL115" i="7"/>
  <c r="BL116" i="7"/>
  <c r="BL117" i="7"/>
  <c r="BL118" i="7"/>
  <c r="BL119" i="7"/>
  <c r="BL120" i="7"/>
  <c r="BL121" i="7"/>
  <c r="BL122" i="7"/>
  <c r="BL123" i="7"/>
  <c r="BL124" i="7"/>
  <c r="BL125" i="7"/>
  <c r="BL90" i="7"/>
  <c r="BK91" i="7"/>
  <c r="BM91" i="7" s="1"/>
  <c r="BK92" i="7"/>
  <c r="BM92" i="7" s="1"/>
  <c r="BK93" i="7"/>
  <c r="BM93" i="7" s="1"/>
  <c r="BK94" i="7"/>
  <c r="BM94" i="7" s="1"/>
  <c r="BK95" i="7"/>
  <c r="BM95" i="7" s="1"/>
  <c r="BK96" i="7"/>
  <c r="BM96" i="7" s="1"/>
  <c r="BK97" i="7"/>
  <c r="BM97" i="7" s="1"/>
  <c r="BK98" i="7"/>
  <c r="BM98" i="7" s="1"/>
  <c r="BK99" i="7"/>
  <c r="BM99" i="7" s="1"/>
  <c r="BK100" i="7"/>
  <c r="BM100" i="7" s="1"/>
  <c r="BK101" i="7"/>
  <c r="BM101" i="7" s="1"/>
  <c r="BK102" i="7"/>
  <c r="BM102" i="7" s="1"/>
  <c r="BK103" i="7"/>
  <c r="BM103" i="7" s="1"/>
  <c r="BK104" i="7"/>
  <c r="BM104" i="7" s="1"/>
  <c r="BK105" i="7"/>
  <c r="BM105" i="7" s="1"/>
  <c r="BK106" i="7"/>
  <c r="BM106" i="7" s="1"/>
  <c r="BK107" i="7"/>
  <c r="BM107" i="7" s="1"/>
  <c r="BK108" i="7"/>
  <c r="BM108" i="7" s="1"/>
  <c r="BK109" i="7"/>
  <c r="BM109" i="7" s="1"/>
  <c r="BK110" i="7"/>
  <c r="BM110" i="7" s="1"/>
  <c r="BK111" i="7"/>
  <c r="BK112" i="7"/>
  <c r="BM112" i="7" s="1"/>
  <c r="BK113" i="7"/>
  <c r="BM113" i="7" s="1"/>
  <c r="BK114" i="7"/>
  <c r="BK115" i="7"/>
  <c r="BK116" i="7"/>
  <c r="BK117" i="7"/>
  <c r="BK118" i="7"/>
  <c r="BK119" i="7"/>
  <c r="BK120" i="7"/>
  <c r="BK121" i="7"/>
  <c r="BK122" i="7"/>
  <c r="BK123" i="7"/>
  <c r="BK124" i="7"/>
  <c r="BK125" i="7"/>
  <c r="BK90" i="7"/>
  <c r="BM90" i="7" s="1"/>
  <c r="BJ91" i="7"/>
  <c r="BJ92" i="7"/>
  <c r="BJ93" i="7"/>
  <c r="BJ94" i="7"/>
  <c r="BJ95" i="7"/>
  <c r="BJ96" i="7"/>
  <c r="BJ97" i="7"/>
  <c r="BJ98" i="7"/>
  <c r="BJ99" i="7"/>
  <c r="BJ100" i="7"/>
  <c r="BJ101" i="7"/>
  <c r="BJ102" i="7"/>
  <c r="BJ103" i="7"/>
  <c r="BJ104" i="7"/>
  <c r="BJ105" i="7"/>
  <c r="BJ106" i="7"/>
  <c r="BJ107" i="7"/>
  <c r="BJ108" i="7"/>
  <c r="BJ109" i="7"/>
  <c r="BJ110" i="7"/>
  <c r="BJ111" i="7"/>
  <c r="BJ112" i="7"/>
  <c r="BJ113" i="7"/>
  <c r="BJ114" i="7"/>
  <c r="BJ115" i="7"/>
  <c r="BJ116" i="7"/>
  <c r="BJ117" i="7"/>
  <c r="BJ118" i="7"/>
  <c r="BJ119" i="7"/>
  <c r="BJ120" i="7"/>
  <c r="BJ121" i="7"/>
  <c r="BJ122" i="7"/>
  <c r="BJ123" i="7"/>
  <c r="BJ124" i="7"/>
  <c r="BJ125" i="7"/>
  <c r="BJ90" i="7"/>
  <c r="BH91" i="7"/>
  <c r="BH92" i="7"/>
  <c r="BH93" i="7"/>
  <c r="BH94" i="7"/>
  <c r="BH95" i="7"/>
  <c r="BH96" i="7"/>
  <c r="BH97" i="7"/>
  <c r="BH98" i="7"/>
  <c r="BH99" i="7"/>
  <c r="BH100" i="7"/>
  <c r="BH101" i="7"/>
  <c r="BH102" i="7"/>
  <c r="BH103" i="7"/>
  <c r="BH104" i="7"/>
  <c r="BH105" i="7"/>
  <c r="BH106" i="7"/>
  <c r="BH107" i="7"/>
  <c r="BH108" i="7"/>
  <c r="BH109" i="7"/>
  <c r="BH110" i="7"/>
  <c r="BH111" i="7"/>
  <c r="BH112" i="7"/>
  <c r="BH113" i="7"/>
  <c r="BH114" i="7"/>
  <c r="BH115" i="7"/>
  <c r="BH116" i="7"/>
  <c r="BH117" i="7"/>
  <c r="BH118" i="7"/>
  <c r="BH119" i="7"/>
  <c r="BH120" i="7"/>
  <c r="BH121" i="7"/>
  <c r="BH122" i="7"/>
  <c r="BH123" i="7"/>
  <c r="BH124" i="7"/>
  <c r="BH125" i="7"/>
  <c r="BH90" i="7"/>
  <c r="BG91" i="7"/>
  <c r="BG92" i="7"/>
  <c r="BG93" i="7"/>
  <c r="BG94" i="7"/>
  <c r="BG95" i="7"/>
  <c r="BG96" i="7"/>
  <c r="BG97" i="7"/>
  <c r="BG98" i="7"/>
  <c r="BG99" i="7"/>
  <c r="BG100" i="7"/>
  <c r="BG101" i="7"/>
  <c r="BG102" i="7"/>
  <c r="BG103" i="7"/>
  <c r="BG104" i="7"/>
  <c r="BG105" i="7"/>
  <c r="BG106" i="7"/>
  <c r="BG107" i="7"/>
  <c r="BG108" i="7"/>
  <c r="BG109" i="7"/>
  <c r="BG110" i="7"/>
  <c r="BG111" i="7"/>
  <c r="BG112" i="7"/>
  <c r="BG113" i="7"/>
  <c r="BG114" i="7"/>
  <c r="BG115" i="7"/>
  <c r="BG116" i="7"/>
  <c r="BG117" i="7"/>
  <c r="BG118" i="7"/>
  <c r="BG119" i="7"/>
  <c r="BG120" i="7"/>
  <c r="BG121" i="7"/>
  <c r="BG122" i="7"/>
  <c r="BG123" i="7"/>
  <c r="BG124" i="7"/>
  <c r="BG125" i="7"/>
  <c r="BG90" i="7"/>
  <c r="BE91" i="7"/>
  <c r="BE92" i="7"/>
  <c r="BE93" i="7"/>
  <c r="BE94" i="7"/>
  <c r="BE95" i="7"/>
  <c r="BE96" i="7"/>
  <c r="BE97" i="7"/>
  <c r="BE98" i="7"/>
  <c r="BE99" i="7"/>
  <c r="BE100" i="7"/>
  <c r="BE101" i="7"/>
  <c r="BE102" i="7"/>
  <c r="BE103" i="7"/>
  <c r="BF103" i="7" s="1"/>
  <c r="BE104" i="7"/>
  <c r="BE105" i="7"/>
  <c r="BE106" i="7"/>
  <c r="BE107" i="7"/>
  <c r="BF107" i="7" s="1"/>
  <c r="BE108" i="7"/>
  <c r="BE109" i="7"/>
  <c r="BE110" i="7"/>
  <c r="BE111" i="7"/>
  <c r="BF111" i="7" s="1"/>
  <c r="BE112" i="7"/>
  <c r="BE113" i="7"/>
  <c r="BE114" i="7"/>
  <c r="BE115" i="7"/>
  <c r="BE116" i="7"/>
  <c r="BE117" i="7"/>
  <c r="BE118" i="7"/>
  <c r="BE119" i="7"/>
  <c r="BE120" i="7"/>
  <c r="BE121" i="7"/>
  <c r="BE122" i="7"/>
  <c r="BE123" i="7"/>
  <c r="BE124" i="7"/>
  <c r="BE125" i="7"/>
  <c r="BE90" i="7"/>
  <c r="BD91" i="7"/>
  <c r="BD92" i="7"/>
  <c r="BD93" i="7"/>
  <c r="BD94" i="7"/>
  <c r="BD95" i="7"/>
  <c r="BD96" i="7"/>
  <c r="BD97" i="7"/>
  <c r="BD98" i="7"/>
  <c r="BD99" i="7"/>
  <c r="BD100" i="7"/>
  <c r="BD101" i="7"/>
  <c r="BD102" i="7"/>
  <c r="BD103" i="7"/>
  <c r="BD104" i="7"/>
  <c r="BD105" i="7"/>
  <c r="BD106" i="7"/>
  <c r="BD107" i="7"/>
  <c r="BD108" i="7"/>
  <c r="BD109" i="7"/>
  <c r="BD110" i="7"/>
  <c r="BD111" i="7"/>
  <c r="BD112" i="7"/>
  <c r="BD113" i="7"/>
  <c r="BD114" i="7"/>
  <c r="BD115" i="7"/>
  <c r="BD116" i="7"/>
  <c r="BD117" i="7"/>
  <c r="BD118" i="7"/>
  <c r="BD119" i="7"/>
  <c r="BD120" i="7"/>
  <c r="BD121" i="7"/>
  <c r="BD122" i="7"/>
  <c r="BD123" i="7"/>
  <c r="BD124" i="7"/>
  <c r="BD125" i="7"/>
  <c r="BD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C102" i="7" s="1"/>
  <c r="BB103" i="7"/>
  <c r="BB104" i="7"/>
  <c r="BB105" i="7"/>
  <c r="BB106" i="7"/>
  <c r="BB107" i="7"/>
  <c r="BB108" i="7"/>
  <c r="BB109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90" i="7"/>
  <c r="BA91" i="7"/>
  <c r="BA92" i="7"/>
  <c r="BA93" i="7"/>
  <c r="BA94" i="7"/>
  <c r="BA95" i="7"/>
  <c r="BA96" i="7"/>
  <c r="BA97" i="7"/>
  <c r="BA98" i="7"/>
  <c r="BA99" i="7"/>
  <c r="BA100" i="7"/>
  <c r="BA101" i="7"/>
  <c r="BA102" i="7"/>
  <c r="BA103" i="7"/>
  <c r="BA104" i="7"/>
  <c r="BA105" i="7"/>
  <c r="BA106" i="7"/>
  <c r="BA107" i="7"/>
  <c r="BA108" i="7"/>
  <c r="BA109" i="7"/>
  <c r="BA110" i="7"/>
  <c r="AZ111" i="7"/>
  <c r="BA111" i="7"/>
  <c r="BA112" i="7"/>
  <c r="BA113" i="7"/>
  <c r="BA114" i="7"/>
  <c r="BA115" i="7"/>
  <c r="BA116" i="7"/>
  <c r="BA117" i="7"/>
  <c r="BA118" i="7"/>
  <c r="BA119" i="7"/>
  <c r="BA120" i="7"/>
  <c r="BA121" i="7"/>
  <c r="BA122" i="7"/>
  <c r="BA123" i="7"/>
  <c r="BA124" i="7"/>
  <c r="BA125" i="7"/>
  <c r="BA90" i="7"/>
  <c r="AY91" i="7"/>
  <c r="AY92" i="7"/>
  <c r="AY93" i="7"/>
  <c r="AY94" i="7"/>
  <c r="AY95" i="7"/>
  <c r="AY96" i="7"/>
  <c r="BI96" i="7" s="1"/>
  <c r="AY97" i="7"/>
  <c r="AY98" i="7"/>
  <c r="AY99" i="7"/>
  <c r="AY100" i="7"/>
  <c r="BC100" i="7" s="1"/>
  <c r="AY101" i="7"/>
  <c r="BF101" i="7" s="1"/>
  <c r="AY102" i="7"/>
  <c r="AY103" i="7"/>
  <c r="AY104" i="7"/>
  <c r="BI104" i="7" s="1"/>
  <c r="AY105" i="7"/>
  <c r="AY106" i="7"/>
  <c r="AY107" i="7"/>
  <c r="AY108" i="7"/>
  <c r="BI108" i="7" s="1"/>
  <c r="AY109" i="7"/>
  <c r="BF109" i="7" s="1"/>
  <c r="AY110" i="7"/>
  <c r="BC110" i="7" s="1"/>
  <c r="AY111" i="7"/>
  <c r="AY112" i="7"/>
  <c r="BC112" i="7" s="1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90" i="7"/>
  <c r="BI90" i="7" s="1"/>
  <c r="AX91" i="7"/>
  <c r="AZ91" i="7" s="1"/>
  <c r="AX92" i="7"/>
  <c r="AZ92" i="7" s="1"/>
  <c r="AX93" i="7"/>
  <c r="AZ93" i="7" s="1"/>
  <c r="AX94" i="7"/>
  <c r="AZ94" i="7" s="1"/>
  <c r="AX95" i="7"/>
  <c r="AZ95" i="7" s="1"/>
  <c r="AX96" i="7"/>
  <c r="AZ96" i="7" s="1"/>
  <c r="AX97" i="7"/>
  <c r="AZ97" i="7" s="1"/>
  <c r="AX98" i="7"/>
  <c r="AZ98" i="7" s="1"/>
  <c r="AX99" i="7"/>
  <c r="AZ99" i="7" s="1"/>
  <c r="AX100" i="7"/>
  <c r="AZ100" i="7" s="1"/>
  <c r="AX101" i="7"/>
  <c r="AZ101" i="7" s="1"/>
  <c r="AX102" i="7"/>
  <c r="AZ102" i="7" s="1"/>
  <c r="AX103" i="7"/>
  <c r="AZ103" i="7" s="1"/>
  <c r="AX104" i="7"/>
  <c r="AZ104" i="7" s="1"/>
  <c r="AX105" i="7"/>
  <c r="AZ105" i="7" s="1"/>
  <c r="AX106" i="7"/>
  <c r="AZ106" i="7" s="1"/>
  <c r="AX107" i="7"/>
  <c r="AZ107" i="7" s="1"/>
  <c r="AX108" i="7"/>
  <c r="AZ108" i="7" s="1"/>
  <c r="AX109" i="7"/>
  <c r="AZ109" i="7" s="1"/>
  <c r="AX110" i="7"/>
  <c r="AZ110" i="7" s="1"/>
  <c r="AX111" i="7"/>
  <c r="AX112" i="7"/>
  <c r="AZ112" i="7" s="1"/>
  <c r="AX113" i="7"/>
  <c r="AZ113" i="7" s="1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90" i="7"/>
  <c r="AZ90" i="7" s="1"/>
  <c r="AU102" i="7"/>
  <c r="AU106" i="7"/>
  <c r="AU110" i="7"/>
  <c r="AR91" i="7"/>
  <c r="AR92" i="7"/>
  <c r="AR93" i="7"/>
  <c r="AR94" i="7"/>
  <c r="AW94" i="7" s="1"/>
  <c r="AR95" i="7"/>
  <c r="AR96" i="7"/>
  <c r="AR97" i="7"/>
  <c r="AR98" i="7"/>
  <c r="AR99" i="7"/>
  <c r="AU99" i="7" s="1"/>
  <c r="AR100" i="7"/>
  <c r="AR101" i="7"/>
  <c r="AW101" i="7" s="1"/>
  <c r="AR102" i="7"/>
  <c r="AV102" i="7" s="1"/>
  <c r="AR103" i="7"/>
  <c r="AV103" i="7" s="1"/>
  <c r="AR104" i="7"/>
  <c r="AR105" i="7"/>
  <c r="AW105" i="7" s="1"/>
  <c r="AR106" i="7"/>
  <c r="AV106" i="7" s="1"/>
  <c r="AR107" i="7"/>
  <c r="AV107" i="7" s="1"/>
  <c r="AR108" i="7"/>
  <c r="AR109" i="7"/>
  <c r="AW109" i="7" s="1"/>
  <c r="AR110" i="7"/>
  <c r="AV110" i="7" s="1"/>
  <c r="AR111" i="7"/>
  <c r="AV111" i="7" s="1"/>
  <c r="AR112" i="7"/>
  <c r="AV112" i="7" s="1"/>
  <c r="AR113" i="7"/>
  <c r="AW113" i="7" s="1"/>
  <c r="AR114" i="7"/>
  <c r="AR115" i="7"/>
  <c r="AR116" i="7"/>
  <c r="AR117" i="7"/>
  <c r="AR118" i="7"/>
  <c r="AR119" i="7"/>
  <c r="AR120" i="7"/>
  <c r="AR121" i="7"/>
  <c r="AR122" i="7"/>
  <c r="AR123" i="7"/>
  <c r="AR124" i="7"/>
  <c r="AR125" i="7"/>
  <c r="AR90" i="7"/>
  <c r="AQ91" i="7"/>
  <c r="AQ92" i="7"/>
  <c r="AQ93" i="7"/>
  <c r="AQ94" i="7"/>
  <c r="AQ95" i="7"/>
  <c r="AQ96" i="7"/>
  <c r="AQ97" i="7"/>
  <c r="AQ98" i="7"/>
  <c r="AP99" i="7"/>
  <c r="AQ99" i="7"/>
  <c r="AQ100" i="7"/>
  <c r="AQ101" i="7"/>
  <c r="AP102" i="7"/>
  <c r="AQ102" i="7"/>
  <c r="AQ103" i="7"/>
  <c r="AQ104" i="7"/>
  <c r="AQ105" i="7"/>
  <c r="AQ106" i="7"/>
  <c r="AQ107" i="7"/>
  <c r="AP108" i="7"/>
  <c r="AQ108" i="7"/>
  <c r="AQ109" i="7"/>
  <c r="AQ110" i="7"/>
  <c r="AQ111" i="7"/>
  <c r="AQ112" i="7"/>
  <c r="AQ113" i="7"/>
  <c r="AQ114" i="7"/>
  <c r="AQ115" i="7"/>
  <c r="AQ116" i="7"/>
  <c r="AQ117" i="7"/>
  <c r="AQ118" i="7"/>
  <c r="AQ119" i="7"/>
  <c r="AQ120" i="7"/>
  <c r="AQ121" i="7"/>
  <c r="AQ122" i="7"/>
  <c r="AQ123" i="7"/>
  <c r="AQ124" i="7"/>
  <c r="AQ125" i="7"/>
  <c r="AQ90" i="7"/>
  <c r="AO91" i="7"/>
  <c r="AO92" i="7"/>
  <c r="AO93" i="7"/>
  <c r="AO94" i="7"/>
  <c r="AO95" i="7"/>
  <c r="AO96" i="7"/>
  <c r="AO97" i="7"/>
  <c r="AO98" i="7"/>
  <c r="AO99" i="7"/>
  <c r="AO100" i="7"/>
  <c r="AO101" i="7"/>
  <c r="AP101" i="7" s="1"/>
  <c r="AO102" i="7"/>
  <c r="AO103" i="7"/>
  <c r="AP103" i="7" s="1"/>
  <c r="AO104" i="7"/>
  <c r="AP104" i="7" s="1"/>
  <c r="AO105" i="7"/>
  <c r="AP105" i="7" s="1"/>
  <c r="AO106" i="7"/>
  <c r="AP106" i="7" s="1"/>
  <c r="AO107" i="7"/>
  <c r="AP107" i="7" s="1"/>
  <c r="AO108" i="7"/>
  <c r="AO109" i="7"/>
  <c r="AP109" i="7" s="1"/>
  <c r="AO110" i="7"/>
  <c r="AP110" i="7" s="1"/>
  <c r="AO111" i="7"/>
  <c r="AP111" i="7" s="1"/>
  <c r="AO112" i="7"/>
  <c r="AP112" i="7" s="1"/>
  <c r="AO113" i="7"/>
  <c r="AP113" i="7" s="1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90" i="7"/>
  <c r="AN91" i="7"/>
  <c r="AN92" i="7"/>
  <c r="AN93" i="7"/>
  <c r="AN94" i="7"/>
  <c r="AN95" i="7"/>
  <c r="AN96" i="7"/>
  <c r="AN97" i="7"/>
  <c r="AN98" i="7"/>
  <c r="AN99" i="7"/>
  <c r="AN100" i="7"/>
  <c r="AN101" i="7"/>
  <c r="AN102" i="7"/>
  <c r="AN103" i="7"/>
  <c r="AM104" i="7"/>
  <c r="AN104" i="7"/>
  <c r="AN105" i="7"/>
  <c r="AN106" i="7"/>
  <c r="AN107" i="7"/>
  <c r="AN108" i="7"/>
  <c r="AN109" i="7"/>
  <c r="AN110" i="7"/>
  <c r="AN111" i="7"/>
  <c r="AM112" i="7"/>
  <c r="AN112" i="7"/>
  <c r="AN113" i="7"/>
  <c r="AN114" i="7"/>
  <c r="AN115" i="7"/>
  <c r="AN116" i="7"/>
  <c r="AN117" i="7"/>
  <c r="AN118" i="7"/>
  <c r="AN119" i="7"/>
  <c r="AN120" i="7"/>
  <c r="AN121" i="7"/>
  <c r="AN122" i="7"/>
  <c r="AN123" i="7"/>
  <c r="AN124" i="7"/>
  <c r="AN125" i="7"/>
  <c r="AN90" i="7"/>
  <c r="AL91" i="7"/>
  <c r="AL92" i="7"/>
  <c r="AL93" i="7"/>
  <c r="AL94" i="7"/>
  <c r="AL95" i="7"/>
  <c r="AL96" i="7"/>
  <c r="AL97" i="7"/>
  <c r="AL98" i="7"/>
  <c r="AL99" i="7"/>
  <c r="AL100" i="7"/>
  <c r="AL101" i="7"/>
  <c r="AM101" i="7" s="1"/>
  <c r="AL102" i="7"/>
  <c r="AM102" i="7" s="1"/>
  <c r="AL103" i="7"/>
  <c r="AM103" i="7" s="1"/>
  <c r="AL104" i="7"/>
  <c r="AL105" i="7"/>
  <c r="AM105" i="7" s="1"/>
  <c r="AL106" i="7"/>
  <c r="AM106" i="7" s="1"/>
  <c r="AL107" i="7"/>
  <c r="AM107" i="7" s="1"/>
  <c r="AL108" i="7"/>
  <c r="AM108" i="7" s="1"/>
  <c r="AL109" i="7"/>
  <c r="AM109" i="7" s="1"/>
  <c r="AL110" i="7"/>
  <c r="AM110" i="7" s="1"/>
  <c r="AL111" i="7"/>
  <c r="AM111" i="7" s="1"/>
  <c r="AL112" i="7"/>
  <c r="AL113" i="7"/>
  <c r="AM113" i="7" s="1"/>
  <c r="AL114" i="7"/>
  <c r="AL115" i="7"/>
  <c r="AL116" i="7"/>
  <c r="AL117" i="7"/>
  <c r="AL118" i="7"/>
  <c r="AL119" i="7"/>
  <c r="AL120" i="7"/>
  <c r="AL121" i="7"/>
  <c r="AL122" i="7"/>
  <c r="AL123" i="7"/>
  <c r="AL124" i="7"/>
  <c r="AL125" i="7"/>
  <c r="AL90" i="7"/>
  <c r="AK91" i="7"/>
  <c r="AK92" i="7"/>
  <c r="AK93" i="7"/>
  <c r="AK94" i="7"/>
  <c r="AK95" i="7"/>
  <c r="AK96" i="7"/>
  <c r="AK97" i="7"/>
  <c r="AK98" i="7"/>
  <c r="AK99" i="7"/>
  <c r="AK100" i="7"/>
  <c r="AK101" i="7"/>
  <c r="AK102" i="7"/>
  <c r="AK103" i="7"/>
  <c r="AK104" i="7"/>
  <c r="AK105" i="7"/>
  <c r="AK106" i="7"/>
  <c r="AK107" i="7"/>
  <c r="AK108" i="7"/>
  <c r="AK109" i="7"/>
  <c r="AK110" i="7"/>
  <c r="AJ111" i="7"/>
  <c r="AK111" i="7"/>
  <c r="AK112" i="7"/>
  <c r="AK113" i="7"/>
  <c r="AK114" i="7"/>
  <c r="AK115" i="7"/>
  <c r="AK116" i="7"/>
  <c r="AK117" i="7"/>
  <c r="AK118" i="7"/>
  <c r="AK119" i="7"/>
  <c r="AK120" i="7"/>
  <c r="AK121" i="7"/>
  <c r="AK122" i="7"/>
  <c r="AK123" i="7"/>
  <c r="AK124" i="7"/>
  <c r="AK125" i="7"/>
  <c r="AK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J110" i="7" s="1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4" i="7"/>
  <c r="AH105" i="7"/>
  <c r="AH106" i="7"/>
  <c r="AH107" i="7"/>
  <c r="AH108" i="7"/>
  <c r="AH109" i="7"/>
  <c r="AH110" i="7"/>
  <c r="AH111" i="7"/>
  <c r="AH112" i="7"/>
  <c r="AH113" i="7"/>
  <c r="AH114" i="7"/>
  <c r="AH115" i="7"/>
  <c r="AH116" i="7"/>
  <c r="AH117" i="7"/>
  <c r="AH118" i="7"/>
  <c r="AH119" i="7"/>
  <c r="AH120" i="7"/>
  <c r="AH121" i="7"/>
  <c r="AH122" i="7"/>
  <c r="AH123" i="7"/>
  <c r="AH124" i="7"/>
  <c r="AH125" i="7"/>
  <c r="AH90" i="7"/>
  <c r="AF91" i="7"/>
  <c r="AF92" i="7"/>
  <c r="AF93" i="7"/>
  <c r="AF94" i="7"/>
  <c r="AF95" i="7"/>
  <c r="AF96" i="7"/>
  <c r="AF97" i="7"/>
  <c r="AF98" i="7"/>
  <c r="AF99" i="7"/>
  <c r="AG99" i="7" s="1"/>
  <c r="AF100" i="7"/>
  <c r="AF101" i="7"/>
  <c r="AG101" i="7" s="1"/>
  <c r="AF102" i="7"/>
  <c r="AG102" i="7" s="1"/>
  <c r="AF103" i="7"/>
  <c r="AG103" i="7" s="1"/>
  <c r="AF104" i="7"/>
  <c r="AG104" i="7" s="1"/>
  <c r="AF105" i="7"/>
  <c r="AG105" i="7" s="1"/>
  <c r="AF106" i="7"/>
  <c r="AG106" i="7" s="1"/>
  <c r="AF107" i="7"/>
  <c r="AG107" i="7" s="1"/>
  <c r="AF108" i="7"/>
  <c r="AG108" i="7" s="1"/>
  <c r="AF109" i="7"/>
  <c r="AG109" i="7" s="1"/>
  <c r="AF110" i="7"/>
  <c r="AG110" i="7" s="1"/>
  <c r="AF111" i="7"/>
  <c r="AG111" i="7" s="1"/>
  <c r="AF112" i="7"/>
  <c r="AG112" i="7" s="1"/>
  <c r="AF113" i="7"/>
  <c r="AG113" i="7" s="1"/>
  <c r="AF114" i="7"/>
  <c r="AF115" i="7"/>
  <c r="AF116" i="7"/>
  <c r="AF117" i="7"/>
  <c r="AF118" i="7"/>
  <c r="AF119" i="7"/>
  <c r="AF120" i="7"/>
  <c r="AF121" i="7"/>
  <c r="AF122" i="7"/>
  <c r="AF123" i="7"/>
  <c r="AF124" i="7"/>
  <c r="AF125" i="7"/>
  <c r="AF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AE103" i="7"/>
  <c r="AE104" i="7"/>
  <c r="AE105" i="7"/>
  <c r="AD106" i="7"/>
  <c r="AE106" i="7"/>
  <c r="AE107" i="7"/>
  <c r="AE108" i="7"/>
  <c r="AE109" i="7"/>
  <c r="AE110" i="7"/>
  <c r="AE111" i="7"/>
  <c r="AE112" i="7"/>
  <c r="AE113" i="7"/>
  <c r="AE114" i="7"/>
  <c r="AE115" i="7"/>
  <c r="AE116" i="7"/>
  <c r="AE117" i="7"/>
  <c r="AE118" i="7"/>
  <c r="AE119" i="7"/>
  <c r="AE120" i="7"/>
  <c r="AE121" i="7"/>
  <c r="AE122" i="7"/>
  <c r="AE123" i="7"/>
  <c r="AE124" i="7"/>
  <c r="AE125" i="7"/>
  <c r="AE90" i="7"/>
  <c r="AC91" i="7"/>
  <c r="AC92" i="7"/>
  <c r="AC93" i="7"/>
  <c r="AC94" i="7"/>
  <c r="AC95" i="7"/>
  <c r="AC96" i="7"/>
  <c r="AC97" i="7"/>
  <c r="AC98" i="7"/>
  <c r="AC99" i="7"/>
  <c r="AC100" i="7"/>
  <c r="AC101" i="7"/>
  <c r="AD101" i="7" s="1"/>
  <c r="AC102" i="7"/>
  <c r="AD102" i="7" s="1"/>
  <c r="AC103" i="7"/>
  <c r="AD103" i="7" s="1"/>
  <c r="AC104" i="7"/>
  <c r="AD104" i="7" s="1"/>
  <c r="AC105" i="7"/>
  <c r="AD105" i="7" s="1"/>
  <c r="AC106" i="7"/>
  <c r="AC107" i="7"/>
  <c r="AD107" i="7" s="1"/>
  <c r="AC108" i="7"/>
  <c r="AD108" i="7" s="1"/>
  <c r="AC109" i="7"/>
  <c r="AD109" i="7" s="1"/>
  <c r="AC110" i="7"/>
  <c r="AD110" i="7" s="1"/>
  <c r="AC111" i="7"/>
  <c r="AD111" i="7" s="1"/>
  <c r="AC112" i="7"/>
  <c r="AD112" i="7" s="1"/>
  <c r="AC113" i="7"/>
  <c r="AD113" i="7" s="1"/>
  <c r="AC114" i="7"/>
  <c r="AD114" i="7" s="1"/>
  <c r="AC115" i="7"/>
  <c r="AC116" i="7"/>
  <c r="AC117" i="7"/>
  <c r="AC118" i="7"/>
  <c r="AC119" i="7"/>
  <c r="AC120" i="7"/>
  <c r="AC121" i="7"/>
  <c r="AC122" i="7"/>
  <c r="AC123" i="7"/>
  <c r="AC124" i="7"/>
  <c r="AC125" i="7"/>
  <c r="AC90" i="7"/>
  <c r="AB91" i="7"/>
  <c r="AB92" i="7"/>
  <c r="AB93" i="7"/>
  <c r="AB94" i="7"/>
  <c r="AB95" i="7"/>
  <c r="AB96" i="7"/>
  <c r="AB97" i="7"/>
  <c r="AB98" i="7"/>
  <c r="AB99" i="7"/>
  <c r="AB100" i="7"/>
  <c r="AB101" i="7"/>
  <c r="AB102" i="7"/>
  <c r="AB103" i="7"/>
  <c r="AB104" i="7"/>
  <c r="AB105" i="7"/>
  <c r="AB106" i="7"/>
  <c r="AB107" i="7"/>
  <c r="AB108" i="7"/>
  <c r="AB109" i="7"/>
  <c r="AB110" i="7"/>
  <c r="AA111" i="7"/>
  <c r="AB111" i="7"/>
  <c r="AB112" i="7"/>
  <c r="AB113" i="7"/>
  <c r="AB114" i="7"/>
  <c r="AB115" i="7"/>
  <c r="AB116" i="7"/>
  <c r="AB117" i="7"/>
  <c r="AB118" i="7"/>
  <c r="AB119" i="7"/>
  <c r="AB120" i="7"/>
  <c r="AB121" i="7"/>
  <c r="AB122" i="7"/>
  <c r="AB123" i="7"/>
  <c r="AB124" i="7"/>
  <c r="AB125" i="7"/>
  <c r="AB90" i="7"/>
  <c r="Z91" i="7"/>
  <c r="Z92" i="7"/>
  <c r="Z93" i="7"/>
  <c r="Z94" i="7"/>
  <c r="Z95" i="7"/>
  <c r="Z96" i="7"/>
  <c r="Z97" i="7"/>
  <c r="Z98" i="7"/>
  <c r="Z99" i="7"/>
  <c r="Z100" i="7"/>
  <c r="Z101" i="7"/>
  <c r="Z102" i="7"/>
  <c r="AA102" i="7" s="1"/>
  <c r="Z103" i="7"/>
  <c r="Z104" i="7"/>
  <c r="Z105" i="7"/>
  <c r="Z106" i="7"/>
  <c r="AA106" i="7" s="1"/>
  <c r="Z107" i="7"/>
  <c r="Z108" i="7"/>
  <c r="Z109" i="7"/>
  <c r="Z110" i="7"/>
  <c r="AA110" i="7" s="1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X109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90" i="7"/>
  <c r="W91" i="7"/>
  <c r="W92" i="7"/>
  <c r="W93" i="7"/>
  <c r="W94" i="7"/>
  <c r="W95" i="7"/>
  <c r="W96" i="7"/>
  <c r="W97" i="7"/>
  <c r="W98" i="7"/>
  <c r="W99" i="7"/>
  <c r="W100" i="7"/>
  <c r="W101" i="7"/>
  <c r="X101" i="7" s="1"/>
  <c r="W102" i="7"/>
  <c r="X102" i="7" s="1"/>
  <c r="W103" i="7"/>
  <c r="X103" i="7" s="1"/>
  <c r="W104" i="7"/>
  <c r="X104" i="7" s="1"/>
  <c r="W105" i="7"/>
  <c r="X105" i="7" s="1"/>
  <c r="W106" i="7"/>
  <c r="X106" i="7" s="1"/>
  <c r="W107" i="7"/>
  <c r="X107" i="7" s="1"/>
  <c r="W108" i="7"/>
  <c r="X108" i="7" s="1"/>
  <c r="W109" i="7"/>
  <c r="W110" i="7"/>
  <c r="X110" i="7" s="1"/>
  <c r="W111" i="7"/>
  <c r="X111" i="7" s="1"/>
  <c r="W112" i="7"/>
  <c r="X112" i="7" s="1"/>
  <c r="W113" i="7"/>
  <c r="X113" i="7" s="1"/>
  <c r="W114" i="7"/>
  <c r="W115" i="7"/>
  <c r="W116" i="7"/>
  <c r="W117" i="7"/>
  <c r="W118" i="7"/>
  <c r="W119" i="7"/>
  <c r="W120" i="7"/>
  <c r="W121" i="7"/>
  <c r="W122" i="7"/>
  <c r="W123" i="7"/>
  <c r="W124" i="7"/>
  <c r="W125" i="7"/>
  <c r="W90" i="7"/>
  <c r="V102" i="7"/>
  <c r="V103" i="7"/>
  <c r="V104" i="7"/>
  <c r="V105" i="7"/>
  <c r="V106" i="7"/>
  <c r="V107" i="7"/>
  <c r="U108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T91" i="7"/>
  <c r="T92" i="7"/>
  <c r="T93" i="7"/>
  <c r="T94" i="7"/>
  <c r="T95" i="7"/>
  <c r="T96" i="7"/>
  <c r="T97" i="7"/>
  <c r="U97" i="7" s="1"/>
  <c r="T98" i="7"/>
  <c r="T99" i="7"/>
  <c r="T100" i="7"/>
  <c r="T101" i="7"/>
  <c r="T102" i="7"/>
  <c r="U102" i="7" s="1"/>
  <c r="T103" i="7"/>
  <c r="U103" i="7" s="1"/>
  <c r="T104" i="7"/>
  <c r="U104" i="7" s="1"/>
  <c r="T105" i="7"/>
  <c r="U105" i="7" s="1"/>
  <c r="T106" i="7"/>
  <c r="U106" i="7" s="1"/>
  <c r="T107" i="7"/>
  <c r="U107" i="7" s="1"/>
  <c r="T108" i="7"/>
  <c r="T109" i="7"/>
  <c r="U109" i="7" s="1"/>
  <c r="T110" i="7"/>
  <c r="U110" i="7" s="1"/>
  <c r="T111" i="7"/>
  <c r="U111" i="7" s="1"/>
  <c r="T112" i="7"/>
  <c r="U112" i="7" s="1"/>
  <c r="T113" i="7"/>
  <c r="U113" i="7" s="1"/>
  <c r="T114" i="7"/>
  <c r="T115" i="7"/>
  <c r="T116" i="7"/>
  <c r="T117" i="7"/>
  <c r="T118" i="7"/>
  <c r="T119" i="7"/>
  <c r="T120" i="7"/>
  <c r="T121" i="7"/>
  <c r="T122" i="7"/>
  <c r="T123" i="7"/>
  <c r="T124" i="7"/>
  <c r="T125" i="7"/>
  <c r="T90" i="7"/>
  <c r="S102" i="7"/>
  <c r="S103" i="7"/>
  <c r="R104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Q91" i="7"/>
  <c r="Q92" i="7"/>
  <c r="Q93" i="7"/>
  <c r="Q94" i="7"/>
  <c r="Q95" i="7"/>
  <c r="Q96" i="7"/>
  <c r="Q97" i="7"/>
  <c r="Q98" i="7"/>
  <c r="Q99" i="7"/>
  <c r="Q100" i="7"/>
  <c r="Q101" i="7"/>
  <c r="Q102" i="7"/>
  <c r="R102" i="7" s="1"/>
  <c r="Q103" i="7"/>
  <c r="Q104" i="7"/>
  <c r="Q105" i="7"/>
  <c r="Q106" i="7"/>
  <c r="R106" i="7" s="1"/>
  <c r="Q107" i="7"/>
  <c r="Q108" i="7"/>
  <c r="R108" i="7" s="1"/>
  <c r="Q109" i="7"/>
  <c r="Q110" i="7"/>
  <c r="R110" i="7" s="1"/>
  <c r="Q111" i="7"/>
  <c r="Q112" i="7"/>
  <c r="Q113" i="7"/>
  <c r="R113" i="7" s="1"/>
  <c r="Q114" i="7"/>
  <c r="Q115" i="7"/>
  <c r="Q116" i="7"/>
  <c r="Q117" i="7"/>
  <c r="Q118" i="7"/>
  <c r="Q119" i="7"/>
  <c r="Q120" i="7"/>
  <c r="Q121" i="7"/>
  <c r="Q122" i="7"/>
  <c r="Q123" i="7"/>
  <c r="Q124" i="7"/>
  <c r="Q125" i="7"/>
  <c r="Q90" i="7"/>
  <c r="O102" i="7"/>
  <c r="P102" i="7"/>
  <c r="O103" i="7"/>
  <c r="P103" i="7"/>
  <c r="O104" i="7"/>
  <c r="P104" i="7"/>
  <c r="O105" i="7"/>
  <c r="P105" i="7"/>
  <c r="O106" i="7"/>
  <c r="P106" i="7"/>
  <c r="O107" i="7"/>
  <c r="P107" i="7"/>
  <c r="O108" i="7"/>
  <c r="P108" i="7"/>
  <c r="O109" i="7"/>
  <c r="P109" i="7"/>
  <c r="O110" i="7"/>
  <c r="P110" i="7"/>
  <c r="O111" i="7"/>
  <c r="P111" i="7"/>
  <c r="O112" i="7"/>
  <c r="P112" i="7"/>
  <c r="O113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M91" i="7"/>
  <c r="N91" i="7"/>
  <c r="M92" i="7"/>
  <c r="N92" i="7"/>
  <c r="O92" i="7" s="1"/>
  <c r="M93" i="7"/>
  <c r="N93" i="7"/>
  <c r="M94" i="7"/>
  <c r="AG94" i="7" s="1"/>
  <c r="N94" i="7"/>
  <c r="O94" i="7" s="1"/>
  <c r="M95" i="7"/>
  <c r="N95" i="7"/>
  <c r="M96" i="7"/>
  <c r="N96" i="7"/>
  <c r="O96" i="7" s="1"/>
  <c r="M97" i="7"/>
  <c r="O97" i="7" s="1"/>
  <c r="N97" i="7"/>
  <c r="M98" i="7"/>
  <c r="AG98" i="7" s="1"/>
  <c r="N98" i="7"/>
  <c r="O98" i="7" s="1"/>
  <c r="M99" i="7"/>
  <c r="N99" i="7"/>
  <c r="M100" i="7"/>
  <c r="N100" i="7"/>
  <c r="O100" i="7" s="1"/>
  <c r="M101" i="7"/>
  <c r="N101" i="7"/>
  <c r="M102" i="7"/>
  <c r="N102" i="7"/>
  <c r="M103" i="7"/>
  <c r="N103" i="7"/>
  <c r="M104" i="7"/>
  <c r="N104" i="7"/>
  <c r="M105" i="7"/>
  <c r="N105" i="7"/>
  <c r="M106" i="7"/>
  <c r="N106" i="7"/>
  <c r="M107" i="7"/>
  <c r="N107" i="7"/>
  <c r="M108" i="7"/>
  <c r="N108" i="7"/>
  <c r="M109" i="7"/>
  <c r="N109" i="7"/>
  <c r="M110" i="7"/>
  <c r="N110" i="7"/>
  <c r="M111" i="7"/>
  <c r="N111" i="7"/>
  <c r="M112" i="7"/>
  <c r="N112" i="7"/>
  <c r="M113" i="7"/>
  <c r="N113" i="7"/>
  <c r="M114" i="7"/>
  <c r="N114" i="7"/>
  <c r="M115" i="7"/>
  <c r="N115" i="7"/>
  <c r="M116" i="7"/>
  <c r="X116" i="7" s="1"/>
  <c r="N116" i="7"/>
  <c r="M117" i="7"/>
  <c r="N117" i="7"/>
  <c r="M118" i="7"/>
  <c r="N118" i="7"/>
  <c r="M119" i="7"/>
  <c r="N119" i="7"/>
  <c r="M120" i="7"/>
  <c r="X120" i="7" s="1"/>
  <c r="N120" i="7"/>
  <c r="M121" i="7"/>
  <c r="N121" i="7"/>
  <c r="M122" i="7"/>
  <c r="N122" i="7"/>
  <c r="M123" i="7"/>
  <c r="N123" i="7"/>
  <c r="M124" i="7"/>
  <c r="X124" i="7" s="1"/>
  <c r="N124" i="7"/>
  <c r="M125" i="7"/>
  <c r="N125" i="7"/>
  <c r="N90" i="7"/>
  <c r="M90" i="7"/>
  <c r="AG90" i="7" s="1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I105" i="7"/>
  <c r="J105" i="7"/>
  <c r="I106" i="7"/>
  <c r="J106" i="7"/>
  <c r="I107" i="7"/>
  <c r="J107" i="7"/>
  <c r="I108" i="7"/>
  <c r="J108" i="7"/>
  <c r="I109" i="7"/>
  <c r="J109" i="7"/>
  <c r="I110" i="7"/>
  <c r="J110" i="7"/>
  <c r="I111" i="7"/>
  <c r="J111" i="7"/>
  <c r="I112" i="7"/>
  <c r="J112" i="7"/>
  <c r="I113" i="7"/>
  <c r="J113" i="7"/>
  <c r="I114" i="7"/>
  <c r="J114" i="7"/>
  <c r="K114" i="7" s="1"/>
  <c r="I115" i="7"/>
  <c r="J115" i="7"/>
  <c r="I116" i="7"/>
  <c r="AM116" i="7" s="1"/>
  <c r="J116" i="7"/>
  <c r="K116" i="7" s="1"/>
  <c r="I117" i="7"/>
  <c r="J117" i="7"/>
  <c r="I118" i="7"/>
  <c r="J118" i="7"/>
  <c r="I119" i="7"/>
  <c r="J119" i="7"/>
  <c r="I120" i="7"/>
  <c r="AV120" i="7" s="1"/>
  <c r="J120" i="7"/>
  <c r="K120" i="7" s="1"/>
  <c r="I121" i="7"/>
  <c r="J121" i="7"/>
  <c r="I122" i="7"/>
  <c r="AD122" i="7" s="1"/>
  <c r="J122" i="7"/>
  <c r="K122" i="7" s="1"/>
  <c r="I123" i="7"/>
  <c r="J123" i="7"/>
  <c r="I124" i="7"/>
  <c r="AV124" i="7" s="1"/>
  <c r="J124" i="7"/>
  <c r="I125" i="7"/>
  <c r="J125" i="7"/>
  <c r="J90" i="7"/>
  <c r="I90" i="7"/>
  <c r="AV90" i="7" s="1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G104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G110" i="7" s="1"/>
  <c r="F111" i="7"/>
  <c r="F112" i="7"/>
  <c r="F113" i="7"/>
  <c r="G113" i="7" s="1"/>
  <c r="F114" i="7"/>
  <c r="F115" i="7"/>
  <c r="F116" i="7"/>
  <c r="F117" i="7"/>
  <c r="F118" i="7"/>
  <c r="F119" i="7"/>
  <c r="F120" i="7"/>
  <c r="F121" i="7"/>
  <c r="F122" i="7"/>
  <c r="F123" i="7"/>
  <c r="F124" i="7"/>
  <c r="F125" i="7"/>
  <c r="F90" i="7"/>
  <c r="E91" i="7"/>
  <c r="E92" i="7"/>
  <c r="E93" i="7"/>
  <c r="E94" i="7"/>
  <c r="E95" i="7"/>
  <c r="E96" i="7"/>
  <c r="E97" i="7"/>
  <c r="G97" i="7" s="1"/>
  <c r="AU98" i="7"/>
  <c r="E100" i="7"/>
  <c r="E101" i="7"/>
  <c r="G101" i="7" s="1"/>
  <c r="E102" i="7"/>
  <c r="G102" i="7" s="1"/>
  <c r="E103" i="7"/>
  <c r="E104" i="7"/>
  <c r="AU104" i="7" s="1"/>
  <c r="E105" i="7"/>
  <c r="AU105" i="7" s="1"/>
  <c r="E106" i="7"/>
  <c r="G106" i="7" s="1"/>
  <c r="E107" i="7"/>
  <c r="E108" i="7"/>
  <c r="G108" i="7" s="1"/>
  <c r="E109" i="7"/>
  <c r="AU109" i="7" s="1"/>
  <c r="E111" i="7"/>
  <c r="E112" i="7"/>
  <c r="AU112" i="7" s="1"/>
  <c r="E113" i="7"/>
  <c r="AU113" i="7" s="1"/>
  <c r="E114" i="7"/>
  <c r="E115" i="7"/>
  <c r="E116" i="7"/>
  <c r="E117" i="7"/>
  <c r="E118" i="7"/>
  <c r="E119" i="7"/>
  <c r="E120" i="7"/>
  <c r="E121" i="7"/>
  <c r="E122" i="7"/>
  <c r="E124" i="7"/>
  <c r="E125" i="7"/>
  <c r="E90" i="7"/>
  <c r="C124" i="7"/>
  <c r="C125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90" i="7"/>
  <c r="V91" i="7"/>
  <c r="V92" i="7"/>
  <c r="V93" i="7"/>
  <c r="V94" i="7"/>
  <c r="V95" i="7"/>
  <c r="V96" i="7"/>
  <c r="V97" i="7"/>
  <c r="V98" i="7"/>
  <c r="V99" i="7"/>
  <c r="V100" i="7"/>
  <c r="U101" i="7"/>
  <c r="V101" i="7"/>
  <c r="V90" i="7"/>
  <c r="S91" i="7"/>
  <c r="S92" i="7"/>
  <c r="S93" i="7"/>
  <c r="S94" i="7"/>
  <c r="S95" i="7"/>
  <c r="S96" i="7"/>
  <c r="S97" i="7"/>
  <c r="S98" i="7"/>
  <c r="S99" i="7"/>
  <c r="S100" i="7"/>
  <c r="S101" i="7"/>
  <c r="S90" i="7"/>
  <c r="P91" i="7"/>
  <c r="P92" i="7"/>
  <c r="P93" i="7"/>
  <c r="P94" i="7"/>
  <c r="P95" i="7"/>
  <c r="P96" i="7"/>
  <c r="P97" i="7"/>
  <c r="P98" i="7"/>
  <c r="O99" i="7"/>
  <c r="P99" i="7"/>
  <c r="P100" i="7"/>
  <c r="O101" i="7"/>
  <c r="P101" i="7"/>
  <c r="P90" i="7"/>
  <c r="L90" i="7"/>
  <c r="L91" i="7"/>
  <c r="L92" i="7"/>
  <c r="L93" i="7"/>
  <c r="L94" i="7"/>
  <c r="L95" i="7"/>
  <c r="L96" i="7"/>
  <c r="L97" i="7"/>
  <c r="L98" i="7"/>
  <c r="L99" i="7"/>
  <c r="L100" i="7"/>
  <c r="K101" i="7"/>
  <c r="L101" i="7"/>
  <c r="R105" i="7" l="1"/>
  <c r="BI102" i="7"/>
  <c r="AA113" i="7"/>
  <c r="AA109" i="7"/>
  <c r="AA105" i="7"/>
  <c r="AA101" i="7"/>
  <c r="AJ113" i="7"/>
  <c r="AJ109" i="7"/>
  <c r="AJ105" i="7"/>
  <c r="AJ101" i="7"/>
  <c r="AV113" i="7"/>
  <c r="AU108" i="7"/>
  <c r="AV105" i="7"/>
  <c r="AV101" i="7"/>
  <c r="BF110" i="7"/>
  <c r="BF106" i="7"/>
  <c r="BF102" i="7"/>
  <c r="AU107" i="7"/>
  <c r="AU103" i="7"/>
  <c r="AU95" i="7"/>
  <c r="AU91" i="7"/>
  <c r="G111" i="7"/>
  <c r="AV99" i="7"/>
  <c r="AV95" i="7"/>
  <c r="AV91" i="7"/>
  <c r="AW99" i="7"/>
  <c r="AW95" i="7"/>
  <c r="AW91" i="7"/>
  <c r="R111" i="7"/>
  <c r="R107" i="7"/>
  <c r="R103" i="7"/>
  <c r="AA108" i="7"/>
  <c r="AA104" i="7"/>
  <c r="AJ108" i="7"/>
  <c r="AJ104" i="7"/>
  <c r="AJ100" i="7"/>
  <c r="AW110" i="7"/>
  <c r="AW106" i="7"/>
  <c r="AW102" i="7"/>
  <c r="AU101" i="7"/>
  <c r="BC111" i="7"/>
  <c r="BC107" i="7"/>
  <c r="BC103" i="7"/>
  <c r="BF113" i="7"/>
  <c r="BF105" i="7"/>
  <c r="R109" i="7"/>
  <c r="BI110" i="7"/>
  <c r="BI106" i="7"/>
  <c r="BC106" i="7"/>
  <c r="BI111" i="7"/>
  <c r="BI107" i="7"/>
  <c r="BI103" i="7"/>
  <c r="AA116" i="7"/>
  <c r="G112" i="7"/>
  <c r="R112" i="7"/>
  <c r="AW103" i="7"/>
  <c r="AZ121" i="7"/>
  <c r="BM125" i="7"/>
  <c r="AJ112" i="7"/>
  <c r="AM114" i="7"/>
  <c r="AW107" i="7"/>
  <c r="AZ116" i="7"/>
  <c r="BC104" i="7"/>
  <c r="BI113" i="7"/>
  <c r="BI109" i="7"/>
  <c r="BI101" i="7"/>
  <c r="BI100" i="7"/>
  <c r="AA118" i="7"/>
  <c r="G109" i="7"/>
  <c r="G105" i="7"/>
  <c r="G103" i="7"/>
  <c r="AM98" i="7"/>
  <c r="AG100" i="7"/>
  <c r="AA107" i="7"/>
  <c r="AG114" i="7"/>
  <c r="AJ107" i="7"/>
  <c r="AA100" i="7"/>
  <c r="AA96" i="7"/>
  <c r="G100" i="7"/>
  <c r="AA103" i="7"/>
  <c r="AV108" i="7"/>
  <c r="AW108" i="7"/>
  <c r="AV104" i="7"/>
  <c r="AW104" i="7"/>
  <c r="AU100" i="7"/>
  <c r="AW112" i="7"/>
  <c r="BC113" i="7"/>
  <c r="BC109" i="7"/>
  <c r="BC105" i="7"/>
  <c r="BC101" i="7"/>
  <c r="BC108" i="7"/>
  <c r="BF112" i="7"/>
  <c r="BF108" i="7"/>
  <c r="BF104" i="7"/>
  <c r="BF100" i="7"/>
  <c r="BI112" i="7"/>
  <c r="BM121" i="7"/>
  <c r="AU111" i="7"/>
  <c r="AP115" i="7"/>
  <c r="AW111" i="7"/>
  <c r="BI105" i="7"/>
  <c r="BM124" i="7"/>
  <c r="BM116" i="7"/>
  <c r="AA114" i="7"/>
  <c r="G107" i="7"/>
  <c r="AM94" i="7"/>
  <c r="AA112" i="7"/>
  <c r="AJ103" i="7"/>
  <c r="AV109" i="7"/>
  <c r="AZ123" i="7"/>
  <c r="AZ119" i="7"/>
  <c r="AZ115" i="7"/>
  <c r="BF123" i="7"/>
  <c r="BF119" i="7"/>
  <c r="BF115" i="7"/>
  <c r="BI99" i="7"/>
  <c r="BI95" i="7"/>
  <c r="BI91" i="7"/>
  <c r="BM123" i="7"/>
  <c r="BM119" i="7"/>
  <c r="BM115" i="7"/>
  <c r="AJ115" i="7"/>
  <c r="U114" i="7"/>
  <c r="AJ106" i="7"/>
  <c r="AJ102" i="7"/>
  <c r="AV114" i="7"/>
  <c r="AZ122" i="7"/>
  <c r="AZ118" i="7"/>
  <c r="AZ114" i="7"/>
  <c r="BI114" i="7"/>
  <c r="BC98" i="7"/>
  <c r="BM122" i="7"/>
  <c r="BM118" i="7"/>
  <c r="BM114" i="7"/>
  <c r="AA122" i="7"/>
  <c r="AA120" i="7"/>
  <c r="AA124" i="7"/>
  <c r="BM120" i="7"/>
  <c r="AM124" i="7"/>
  <c r="AJ123" i="7"/>
  <c r="BM117" i="7"/>
  <c r="AZ117" i="7"/>
  <c r="AJ119" i="7"/>
  <c r="AP123" i="7"/>
  <c r="AP119" i="7"/>
  <c r="BI124" i="7"/>
  <c r="BI120" i="7"/>
  <c r="BI116" i="7"/>
  <c r="BI118" i="7"/>
  <c r="BI117" i="7"/>
  <c r="BI122" i="7"/>
  <c r="BC125" i="7"/>
  <c r="BC121" i="7"/>
  <c r="AW123" i="7"/>
  <c r="AW119" i="7"/>
  <c r="AW115" i="7"/>
  <c r="AG125" i="7"/>
  <c r="AG121" i="7"/>
  <c r="X118" i="7"/>
  <c r="X122" i="7"/>
  <c r="U118" i="7"/>
  <c r="U125" i="7"/>
  <c r="U121" i="7"/>
  <c r="U117" i="7"/>
  <c r="AG124" i="7"/>
  <c r="AG122" i="7"/>
  <c r="AG118" i="7"/>
  <c r="AG120" i="7"/>
  <c r="AP125" i="7"/>
  <c r="AP121" i="7"/>
  <c r="AP117" i="7"/>
  <c r="AW116" i="7"/>
  <c r="AG116" i="7"/>
  <c r="AW122" i="7"/>
  <c r="AW125" i="7"/>
  <c r="K118" i="7"/>
  <c r="U124" i="7"/>
  <c r="U120" i="7"/>
  <c r="U116" i="7"/>
  <c r="AD118" i="7"/>
  <c r="AM122" i="7"/>
  <c r="AM118" i="7"/>
  <c r="AM120" i="7"/>
  <c r="AV116" i="7"/>
  <c r="K124" i="7"/>
  <c r="U122" i="7"/>
  <c r="AD124" i="7"/>
  <c r="AD120" i="7"/>
  <c r="AD116" i="7"/>
  <c r="AV118" i="7"/>
  <c r="R124" i="7"/>
  <c r="G124" i="7"/>
  <c r="G120" i="7"/>
  <c r="G116" i="7"/>
  <c r="AJ116" i="7"/>
  <c r="AU119" i="7"/>
  <c r="AA115" i="7"/>
  <c r="AU123" i="7"/>
  <c r="BI125" i="7"/>
  <c r="BC117" i="7"/>
  <c r="AZ124" i="7"/>
  <c r="BF124" i="7"/>
  <c r="BF120" i="7"/>
  <c r="AZ125" i="7"/>
  <c r="BI121" i="7"/>
  <c r="AZ120" i="7"/>
  <c r="BF116" i="7"/>
  <c r="BF125" i="7"/>
  <c r="BF121" i="7"/>
  <c r="BF117" i="7"/>
  <c r="BC119" i="7"/>
  <c r="BC115" i="7"/>
  <c r="BF122" i="7"/>
  <c r="BF118" i="7"/>
  <c r="BC123" i="7"/>
  <c r="BF114" i="7"/>
  <c r="BI123" i="7"/>
  <c r="BI119" i="7"/>
  <c r="BI115" i="7"/>
  <c r="BC124" i="7"/>
  <c r="BC122" i="7"/>
  <c r="BC120" i="7"/>
  <c r="BC118" i="7"/>
  <c r="BC116" i="7"/>
  <c r="BC114" i="7"/>
  <c r="AW114" i="7"/>
  <c r="AV122" i="7"/>
  <c r="AU125" i="7"/>
  <c r="AU121" i="7"/>
  <c r="AU117" i="7"/>
  <c r="AW117" i="7"/>
  <c r="U123" i="7"/>
  <c r="U119" i="7"/>
  <c r="U115" i="7"/>
  <c r="O125" i="7"/>
  <c r="O123" i="7"/>
  <c r="O121" i="7"/>
  <c r="O119" i="7"/>
  <c r="O117" i="7"/>
  <c r="O115" i="7"/>
  <c r="X125" i="7"/>
  <c r="X123" i="7"/>
  <c r="X121" i="7"/>
  <c r="X119" i="7"/>
  <c r="X117" i="7"/>
  <c r="X115" i="7"/>
  <c r="AW124" i="7"/>
  <c r="AW121" i="7"/>
  <c r="AW118" i="7"/>
  <c r="AG123" i="7"/>
  <c r="AG119" i="7"/>
  <c r="AG117" i="7"/>
  <c r="AG115" i="7"/>
  <c r="AP124" i="7"/>
  <c r="AP122" i="7"/>
  <c r="AP120" i="7"/>
  <c r="AP118" i="7"/>
  <c r="AP116" i="7"/>
  <c r="AP114" i="7"/>
  <c r="AW120" i="7"/>
  <c r="O124" i="7"/>
  <c r="O122" i="7"/>
  <c r="O120" i="7"/>
  <c r="O118" i="7"/>
  <c r="O116" i="7"/>
  <c r="O114" i="7"/>
  <c r="X114" i="7"/>
  <c r="AV125" i="7"/>
  <c r="AV115" i="7"/>
  <c r="AV123" i="7"/>
  <c r="AV121" i="7"/>
  <c r="AV119" i="7"/>
  <c r="K125" i="7"/>
  <c r="K123" i="7"/>
  <c r="K121" i="7"/>
  <c r="K119" i="7"/>
  <c r="K117" i="7"/>
  <c r="K115" i="7"/>
  <c r="AD125" i="7"/>
  <c r="AD123" i="7"/>
  <c r="AD121" i="7"/>
  <c r="AD119" i="7"/>
  <c r="AD117" i="7"/>
  <c r="AD115" i="7"/>
  <c r="AM125" i="7"/>
  <c r="AM123" i="7"/>
  <c r="AM121" i="7"/>
  <c r="AM119" i="7"/>
  <c r="AM117" i="7"/>
  <c r="AM115" i="7"/>
  <c r="AV117" i="7"/>
  <c r="R120" i="7"/>
  <c r="R116" i="7"/>
  <c r="AA123" i="7"/>
  <c r="AJ124" i="7"/>
  <c r="AU115" i="7"/>
  <c r="G125" i="7"/>
  <c r="G121" i="7"/>
  <c r="G117" i="7"/>
  <c r="AA119" i="7"/>
  <c r="AJ120" i="7"/>
  <c r="AU122" i="7"/>
  <c r="AU118" i="7"/>
  <c r="R122" i="7"/>
  <c r="AA125" i="7"/>
  <c r="AA121" i="7"/>
  <c r="AJ114" i="7"/>
  <c r="G123" i="7"/>
  <c r="G119" i="7"/>
  <c r="G115" i="7"/>
  <c r="AU124" i="7"/>
  <c r="AU120" i="7"/>
  <c r="AU116" i="7"/>
  <c r="G118" i="7"/>
  <c r="AU114" i="7"/>
  <c r="G114" i="7"/>
  <c r="R118" i="7"/>
  <c r="R114" i="7"/>
  <c r="AA117" i="7"/>
  <c r="AJ122" i="7"/>
  <c r="AJ118" i="7"/>
  <c r="G122" i="7"/>
  <c r="R125" i="7"/>
  <c r="R123" i="7"/>
  <c r="R121" i="7"/>
  <c r="R119" i="7"/>
  <c r="R117" i="7"/>
  <c r="R115" i="7"/>
  <c r="AJ125" i="7"/>
  <c r="AJ121" i="7"/>
  <c r="AJ117" i="7"/>
  <c r="BI97" i="7"/>
  <c r="BI93" i="7"/>
  <c r="BI92" i="7"/>
  <c r="BC96" i="7"/>
  <c r="BF96" i="7"/>
  <c r="BF92" i="7"/>
  <c r="BC92" i="7"/>
  <c r="AG96" i="7"/>
  <c r="AG92" i="7"/>
  <c r="AG97" i="7"/>
  <c r="AG93" i="7"/>
  <c r="AP95" i="7"/>
  <c r="AP91" i="7"/>
  <c r="O90" i="7"/>
  <c r="O95" i="7"/>
  <c r="AG95" i="7"/>
  <c r="AG91" i="7"/>
  <c r="AP97" i="7"/>
  <c r="AW98" i="7"/>
  <c r="O91" i="7"/>
  <c r="O93" i="7"/>
  <c r="AP93" i="7"/>
  <c r="AW97" i="7"/>
  <c r="AW93" i="7"/>
  <c r="AJ94" i="7"/>
  <c r="BF94" i="7"/>
  <c r="BF90" i="7"/>
  <c r="BC94" i="7"/>
  <c r="BF98" i="7"/>
  <c r="BI98" i="7"/>
  <c r="BI94" i="7"/>
  <c r="BC90" i="7"/>
  <c r="BC99" i="7"/>
  <c r="BC97" i="7"/>
  <c r="BC95" i="7"/>
  <c r="BC93" i="7"/>
  <c r="BC91" i="7"/>
  <c r="BF99" i="7"/>
  <c r="BF97" i="7"/>
  <c r="BF95" i="7"/>
  <c r="BF93" i="7"/>
  <c r="BF91" i="7"/>
  <c r="AV97" i="7"/>
  <c r="AV93" i="7"/>
  <c r="AU93" i="7"/>
  <c r="AJ92" i="7"/>
  <c r="X97" i="7"/>
  <c r="X93" i="7"/>
  <c r="U100" i="7"/>
  <c r="U96" i="7"/>
  <c r="U92" i="7"/>
  <c r="R90" i="7"/>
  <c r="X90" i="7"/>
  <c r="X100" i="7"/>
  <c r="X98" i="7"/>
  <c r="X96" i="7"/>
  <c r="X94" i="7"/>
  <c r="X92" i="7"/>
  <c r="AP90" i="7"/>
  <c r="AW90" i="7"/>
  <c r="AW100" i="7"/>
  <c r="AP100" i="7"/>
  <c r="AP98" i="7"/>
  <c r="AP96" i="7"/>
  <c r="AP94" i="7"/>
  <c r="AP92" i="7"/>
  <c r="AW96" i="7"/>
  <c r="AW92" i="7"/>
  <c r="X99" i="7"/>
  <c r="X95" i="7"/>
  <c r="X91" i="7"/>
  <c r="K99" i="7"/>
  <c r="K97" i="7"/>
  <c r="K95" i="7"/>
  <c r="K93" i="7"/>
  <c r="K91" i="7"/>
  <c r="U99" i="7"/>
  <c r="U91" i="7"/>
  <c r="U93" i="7"/>
  <c r="AD90" i="7"/>
  <c r="AV100" i="7"/>
  <c r="K100" i="7"/>
  <c r="K98" i="7"/>
  <c r="K96" i="7"/>
  <c r="K94" i="7"/>
  <c r="K92" i="7"/>
  <c r="K90" i="7"/>
  <c r="U90" i="7"/>
  <c r="U95" i="7"/>
  <c r="AD100" i="7"/>
  <c r="AD98" i="7"/>
  <c r="AD96" i="7"/>
  <c r="AD94" i="7"/>
  <c r="AD92" i="7"/>
  <c r="AM99" i="7"/>
  <c r="AM97" i="7"/>
  <c r="AM95" i="7"/>
  <c r="AM93" i="7"/>
  <c r="AM91" i="7"/>
  <c r="AV98" i="7"/>
  <c r="AV96" i="7"/>
  <c r="AV94" i="7"/>
  <c r="AV92" i="7"/>
  <c r="AM90" i="7"/>
  <c r="AD99" i="7"/>
  <c r="AD97" i="7"/>
  <c r="AD95" i="7"/>
  <c r="AD93" i="7"/>
  <c r="AD91" i="7"/>
  <c r="AM100" i="7"/>
  <c r="AM96" i="7"/>
  <c r="AM92" i="7"/>
  <c r="G98" i="7"/>
  <c r="AA98" i="7"/>
  <c r="AJ98" i="7"/>
  <c r="G99" i="7"/>
  <c r="AA99" i="7"/>
  <c r="AJ99" i="7"/>
  <c r="AJ96" i="7"/>
  <c r="G96" i="7"/>
  <c r="AA97" i="7"/>
  <c r="AU96" i="7"/>
  <c r="AJ97" i="7"/>
  <c r="AU97" i="7"/>
  <c r="AJ95" i="7"/>
  <c r="AA95" i="7"/>
  <c r="G95" i="7"/>
  <c r="AJ93" i="7"/>
  <c r="AU94" i="7"/>
  <c r="G94" i="7"/>
  <c r="AA94" i="7"/>
  <c r="R91" i="7"/>
  <c r="G93" i="7"/>
  <c r="AA93" i="7"/>
  <c r="AA92" i="7"/>
  <c r="G92" i="7"/>
  <c r="AU90" i="7"/>
  <c r="AU92" i="7"/>
  <c r="AJ90" i="7"/>
  <c r="AA90" i="7"/>
  <c r="G91" i="7"/>
  <c r="AA91" i="7"/>
  <c r="AJ91" i="7"/>
  <c r="U98" i="7"/>
  <c r="U94" i="7"/>
  <c r="H90" i="7" l="1"/>
  <c r="G90" i="7" l="1"/>
  <c r="R100" i="7" l="1"/>
  <c r="R92" i="7"/>
  <c r="R99" i="7"/>
  <c r="R95" i="7"/>
  <c r="R98" i="7"/>
  <c r="R94" i="7"/>
  <c r="R96" i="7"/>
  <c r="R101" i="7"/>
  <c r="R97" i="7"/>
  <c r="R93" i="7"/>
  <c r="AG4" i="7"/>
  <c r="AD4" i="7"/>
  <c r="AA4" i="7"/>
  <c r="BM16" i="7"/>
  <c r="BN16" i="7"/>
  <c r="BM17" i="7"/>
  <c r="BN17" i="7"/>
  <c r="BM18" i="7"/>
  <c r="BN18" i="7"/>
  <c r="BM19" i="7"/>
  <c r="BN19" i="7"/>
  <c r="BM20" i="7"/>
  <c r="BN20" i="7"/>
  <c r="BM21" i="7"/>
  <c r="BN21" i="7"/>
  <c r="BM22" i="7"/>
  <c r="BN22" i="7"/>
  <c r="BM23" i="7"/>
  <c r="BN23" i="7"/>
  <c r="BM24" i="7"/>
  <c r="BN24" i="7"/>
  <c r="BM25" i="7"/>
  <c r="BN25" i="7"/>
  <c r="BM26" i="7"/>
  <c r="BN26" i="7"/>
  <c r="BM27" i="7"/>
  <c r="BN27" i="7"/>
  <c r="BM28" i="7"/>
  <c r="BN28" i="7"/>
  <c r="BM29" i="7"/>
  <c r="BN29" i="7"/>
  <c r="BM30" i="7"/>
  <c r="BN30" i="7"/>
  <c r="BM31" i="7"/>
  <c r="BN31" i="7"/>
  <c r="BM32" i="7"/>
  <c r="BN32" i="7"/>
  <c r="BM33" i="7"/>
  <c r="BN33" i="7"/>
  <c r="BM34" i="7"/>
  <c r="BN34" i="7"/>
  <c r="BM35" i="7"/>
  <c r="BN35" i="7"/>
  <c r="BM36" i="7"/>
  <c r="BN36" i="7"/>
  <c r="BM37" i="7"/>
  <c r="BN37" i="7"/>
  <c r="BM38" i="7"/>
  <c r="BN38" i="7"/>
  <c r="BM39" i="7"/>
  <c r="BN39" i="7"/>
  <c r="BM40" i="7"/>
  <c r="BN40" i="7"/>
  <c r="BM41" i="7"/>
  <c r="BN41" i="7"/>
  <c r="BM42" i="7"/>
  <c r="BN42" i="7"/>
  <c r="BM43" i="7"/>
  <c r="BN43" i="7"/>
  <c r="BM44" i="7"/>
  <c r="BN44" i="7"/>
  <c r="BM45" i="7"/>
  <c r="BN45" i="7"/>
  <c r="BM46" i="7"/>
  <c r="BN46" i="7"/>
  <c r="BM47" i="7"/>
  <c r="BN47" i="7"/>
  <c r="BM48" i="7"/>
  <c r="BN48" i="7"/>
  <c r="BM49" i="7"/>
  <c r="BN49" i="7"/>
  <c r="BM50" i="7"/>
  <c r="BN50" i="7"/>
  <c r="BM51" i="7"/>
  <c r="BN51" i="7"/>
  <c r="BM52" i="7"/>
  <c r="BN52" i="7"/>
  <c r="BM53" i="7"/>
  <c r="BN53" i="7"/>
  <c r="BM54" i="7"/>
  <c r="BN54" i="7"/>
  <c r="BM55" i="7"/>
  <c r="BN55" i="7"/>
  <c r="BM56" i="7"/>
  <c r="BN56" i="7"/>
  <c r="BM57" i="7"/>
  <c r="BN57" i="7"/>
  <c r="BM58" i="7"/>
  <c r="BN58" i="7"/>
  <c r="BM59" i="7"/>
  <c r="BN59" i="7"/>
  <c r="BM60" i="7"/>
  <c r="BN60" i="7"/>
  <c r="BM61" i="7"/>
  <c r="BN61" i="7"/>
  <c r="BM62" i="7"/>
  <c r="BN62" i="7"/>
  <c r="BM63" i="7"/>
  <c r="BN63" i="7"/>
  <c r="BM4" i="7"/>
  <c r="BI16" i="7"/>
  <c r="BJ16" i="7"/>
  <c r="BI17" i="7"/>
  <c r="BJ17" i="7"/>
  <c r="BI18" i="7"/>
  <c r="BJ18" i="7"/>
  <c r="BI19" i="7"/>
  <c r="BJ19" i="7"/>
  <c r="BI20" i="7"/>
  <c r="BJ20" i="7"/>
  <c r="BI21" i="7"/>
  <c r="BJ21" i="7"/>
  <c r="BI22" i="7"/>
  <c r="BJ22" i="7"/>
  <c r="BI23" i="7"/>
  <c r="BJ23" i="7"/>
  <c r="BI24" i="7"/>
  <c r="BJ24" i="7"/>
  <c r="BI25" i="7"/>
  <c r="BJ25" i="7"/>
  <c r="BI26" i="7"/>
  <c r="BJ26" i="7"/>
  <c r="BI27" i="7"/>
  <c r="BJ27" i="7"/>
  <c r="BI28" i="7"/>
  <c r="BJ28" i="7"/>
  <c r="BI29" i="7"/>
  <c r="BJ29" i="7"/>
  <c r="BI30" i="7"/>
  <c r="BJ30" i="7"/>
  <c r="BI31" i="7"/>
  <c r="BJ31" i="7"/>
  <c r="BI32" i="7"/>
  <c r="BJ32" i="7"/>
  <c r="BI33" i="7"/>
  <c r="BJ33" i="7"/>
  <c r="BI34" i="7"/>
  <c r="BJ34" i="7"/>
  <c r="BI35" i="7"/>
  <c r="BJ35" i="7"/>
  <c r="BI36" i="7"/>
  <c r="BJ36" i="7"/>
  <c r="BI37" i="7"/>
  <c r="BJ37" i="7"/>
  <c r="BI38" i="7"/>
  <c r="BJ38" i="7"/>
  <c r="BI39" i="7"/>
  <c r="BJ39" i="7"/>
  <c r="BI40" i="7"/>
  <c r="BJ40" i="7"/>
  <c r="BI41" i="7"/>
  <c r="BJ41" i="7"/>
  <c r="BI42" i="7"/>
  <c r="BJ42" i="7"/>
  <c r="BI43" i="7"/>
  <c r="BJ43" i="7"/>
  <c r="BI44" i="7"/>
  <c r="BJ44" i="7"/>
  <c r="BI45" i="7"/>
  <c r="BJ45" i="7"/>
  <c r="BI46" i="7"/>
  <c r="BJ46" i="7"/>
  <c r="BI47" i="7"/>
  <c r="BJ47" i="7"/>
  <c r="BI48" i="7"/>
  <c r="BJ48" i="7"/>
  <c r="BI49" i="7"/>
  <c r="BJ49" i="7"/>
  <c r="BI50" i="7"/>
  <c r="BJ50" i="7"/>
  <c r="BI51" i="7"/>
  <c r="BJ51" i="7"/>
  <c r="BI52" i="7"/>
  <c r="BJ52" i="7"/>
  <c r="BI53" i="7"/>
  <c r="BJ53" i="7"/>
  <c r="BI54" i="7"/>
  <c r="BJ54" i="7"/>
  <c r="BI55" i="7"/>
  <c r="BJ55" i="7"/>
  <c r="BI56" i="7"/>
  <c r="BJ56" i="7"/>
  <c r="BI57" i="7"/>
  <c r="BJ57" i="7"/>
  <c r="BI58" i="7"/>
  <c r="BJ58" i="7"/>
  <c r="BI59" i="7"/>
  <c r="BJ59" i="7"/>
  <c r="BI60" i="7"/>
  <c r="BJ60" i="7"/>
  <c r="BI61" i="7"/>
  <c r="BJ61" i="7"/>
  <c r="BI62" i="7"/>
  <c r="BJ62" i="7"/>
  <c r="BI63" i="7"/>
  <c r="BJ63" i="7"/>
  <c r="BJ6" i="7"/>
  <c r="BJ7" i="7"/>
  <c r="BJ8" i="7"/>
  <c r="BJ9" i="7"/>
  <c r="BJ10" i="7"/>
  <c r="BJ11" i="7"/>
  <c r="BJ12" i="7"/>
  <c r="BJ13" i="7"/>
  <c r="BJ14" i="7"/>
  <c r="BJ15" i="7"/>
  <c r="BI4" i="7"/>
  <c r="BJ5" i="7"/>
  <c r="BF16" i="7"/>
  <c r="BG16" i="7"/>
  <c r="BF17" i="7"/>
  <c r="BG17" i="7"/>
  <c r="BF18" i="7"/>
  <c r="BG18" i="7"/>
  <c r="BF19" i="7"/>
  <c r="BG19" i="7"/>
  <c r="BF20" i="7"/>
  <c r="BG20" i="7"/>
  <c r="BF21" i="7"/>
  <c r="BG21" i="7"/>
  <c r="BF22" i="7"/>
  <c r="BG22" i="7"/>
  <c r="BF23" i="7"/>
  <c r="BG23" i="7"/>
  <c r="BF24" i="7"/>
  <c r="BG24" i="7"/>
  <c r="BF25" i="7"/>
  <c r="BG25" i="7"/>
  <c r="BF26" i="7"/>
  <c r="BG26" i="7"/>
  <c r="BF27" i="7"/>
  <c r="BG27" i="7"/>
  <c r="BF28" i="7"/>
  <c r="BG28" i="7"/>
  <c r="BF29" i="7"/>
  <c r="BG29" i="7"/>
  <c r="BF30" i="7"/>
  <c r="BG30" i="7"/>
  <c r="BF31" i="7"/>
  <c r="BG31" i="7"/>
  <c r="BF32" i="7"/>
  <c r="BG32" i="7"/>
  <c r="BF33" i="7"/>
  <c r="BG33" i="7"/>
  <c r="BF34" i="7"/>
  <c r="BG34" i="7"/>
  <c r="BF35" i="7"/>
  <c r="BG35" i="7"/>
  <c r="BF36" i="7"/>
  <c r="BG36" i="7"/>
  <c r="BF37" i="7"/>
  <c r="BG37" i="7"/>
  <c r="BF38" i="7"/>
  <c r="BG38" i="7"/>
  <c r="BF39" i="7"/>
  <c r="BG39" i="7"/>
  <c r="BF40" i="7"/>
  <c r="BG40" i="7"/>
  <c r="BF41" i="7"/>
  <c r="BG41" i="7"/>
  <c r="BF42" i="7"/>
  <c r="BG42" i="7"/>
  <c r="BF43" i="7"/>
  <c r="BG43" i="7"/>
  <c r="BF44" i="7"/>
  <c r="BG44" i="7"/>
  <c r="BF45" i="7"/>
  <c r="BG45" i="7"/>
  <c r="BF46" i="7"/>
  <c r="BG46" i="7"/>
  <c r="BF47" i="7"/>
  <c r="BG47" i="7"/>
  <c r="BF48" i="7"/>
  <c r="BG48" i="7"/>
  <c r="BF49" i="7"/>
  <c r="BG49" i="7"/>
  <c r="BF50" i="7"/>
  <c r="BG50" i="7"/>
  <c r="BF51" i="7"/>
  <c r="BG51" i="7"/>
  <c r="BF52" i="7"/>
  <c r="BG52" i="7"/>
  <c r="BF53" i="7"/>
  <c r="BG53" i="7"/>
  <c r="BF54" i="7"/>
  <c r="BG54" i="7"/>
  <c r="BF55" i="7"/>
  <c r="BG55" i="7"/>
  <c r="BF56" i="7"/>
  <c r="BG56" i="7"/>
  <c r="BF57" i="7"/>
  <c r="BG57" i="7"/>
  <c r="BF58" i="7"/>
  <c r="BG58" i="7"/>
  <c r="BF59" i="7"/>
  <c r="BG59" i="7"/>
  <c r="BF60" i="7"/>
  <c r="BG60" i="7"/>
  <c r="BF61" i="7"/>
  <c r="BG61" i="7"/>
  <c r="BF62" i="7"/>
  <c r="BG62" i="7"/>
  <c r="BF63" i="7"/>
  <c r="BG63" i="7"/>
  <c r="BF4" i="7"/>
  <c r="BC16" i="7"/>
  <c r="BD16" i="7"/>
  <c r="BC17" i="7"/>
  <c r="BD17" i="7"/>
  <c r="BC18" i="7"/>
  <c r="BD18" i="7"/>
  <c r="BC19" i="7"/>
  <c r="BD19" i="7"/>
  <c r="BC20" i="7"/>
  <c r="BD20" i="7"/>
  <c r="BC21" i="7"/>
  <c r="BD21" i="7"/>
  <c r="BC22" i="7"/>
  <c r="BD22" i="7"/>
  <c r="BC23" i="7"/>
  <c r="BD23" i="7"/>
  <c r="BC24" i="7"/>
  <c r="BD24" i="7"/>
  <c r="BC25" i="7"/>
  <c r="BD25" i="7"/>
  <c r="BC26" i="7"/>
  <c r="BD26" i="7"/>
  <c r="BC27" i="7"/>
  <c r="BD27" i="7"/>
  <c r="BC28" i="7"/>
  <c r="BD28" i="7"/>
  <c r="BC29" i="7"/>
  <c r="BD29" i="7"/>
  <c r="BC30" i="7"/>
  <c r="BD30" i="7"/>
  <c r="BC31" i="7"/>
  <c r="BD31" i="7"/>
  <c r="BC32" i="7"/>
  <c r="BD32" i="7"/>
  <c r="BC33" i="7"/>
  <c r="BD33" i="7"/>
  <c r="BC34" i="7"/>
  <c r="BD34" i="7"/>
  <c r="BC35" i="7"/>
  <c r="BD35" i="7"/>
  <c r="BC36" i="7"/>
  <c r="BD36" i="7"/>
  <c r="BC37" i="7"/>
  <c r="BD37" i="7"/>
  <c r="BC38" i="7"/>
  <c r="BD38" i="7"/>
  <c r="BC39" i="7"/>
  <c r="BD39" i="7"/>
  <c r="BC40" i="7"/>
  <c r="BD40" i="7"/>
  <c r="BC41" i="7"/>
  <c r="BD41" i="7"/>
  <c r="BC42" i="7"/>
  <c r="BD42" i="7"/>
  <c r="BC43" i="7"/>
  <c r="BD43" i="7"/>
  <c r="BC44" i="7"/>
  <c r="BD44" i="7"/>
  <c r="BC45" i="7"/>
  <c r="BD45" i="7"/>
  <c r="BC46" i="7"/>
  <c r="BD46" i="7"/>
  <c r="BC47" i="7"/>
  <c r="BD47" i="7"/>
  <c r="BC48" i="7"/>
  <c r="BD48" i="7"/>
  <c r="BC49" i="7"/>
  <c r="BD49" i="7"/>
  <c r="BC50" i="7"/>
  <c r="BD50" i="7"/>
  <c r="BC51" i="7"/>
  <c r="BD51" i="7"/>
  <c r="BC52" i="7"/>
  <c r="BD52" i="7"/>
  <c r="BC53" i="7"/>
  <c r="BD53" i="7"/>
  <c r="BC54" i="7"/>
  <c r="BD54" i="7"/>
  <c r="BC55" i="7"/>
  <c r="BD55" i="7"/>
  <c r="BC56" i="7"/>
  <c r="BD56" i="7"/>
  <c r="BC57" i="7"/>
  <c r="BD57" i="7"/>
  <c r="BC58" i="7"/>
  <c r="BD58" i="7"/>
  <c r="BC59" i="7"/>
  <c r="BD59" i="7"/>
  <c r="BC60" i="7"/>
  <c r="BD60" i="7"/>
  <c r="BC61" i="7"/>
  <c r="BD61" i="7"/>
  <c r="BC62" i="7"/>
  <c r="BD62" i="7"/>
  <c r="BC63" i="7"/>
  <c r="BD63" i="7"/>
  <c r="BD6" i="7"/>
  <c r="BD7" i="7"/>
  <c r="BD8" i="7"/>
  <c r="BD9" i="7"/>
  <c r="BD10" i="7"/>
  <c r="BD11" i="7"/>
  <c r="BD12" i="7"/>
  <c r="BD13" i="7"/>
  <c r="BD14" i="7"/>
  <c r="BD15" i="7"/>
  <c r="BC4" i="7"/>
  <c r="BD5" i="7"/>
  <c r="AZ16" i="7"/>
  <c r="BA16" i="7"/>
  <c r="AZ17" i="7"/>
  <c r="BA17" i="7"/>
  <c r="AZ18" i="7"/>
  <c r="BA18" i="7"/>
  <c r="AZ19" i="7"/>
  <c r="BA19" i="7"/>
  <c r="AZ20" i="7"/>
  <c r="BA20" i="7"/>
  <c r="AZ21" i="7"/>
  <c r="BA21" i="7"/>
  <c r="AZ22" i="7"/>
  <c r="BA22" i="7"/>
  <c r="AZ23" i="7"/>
  <c r="BA23" i="7"/>
  <c r="AZ24" i="7"/>
  <c r="BA24" i="7"/>
  <c r="AZ25" i="7"/>
  <c r="BA25" i="7"/>
  <c r="AZ26" i="7"/>
  <c r="BA26" i="7"/>
  <c r="AZ27" i="7"/>
  <c r="BA27" i="7"/>
  <c r="AZ28" i="7"/>
  <c r="BA28" i="7"/>
  <c r="AZ29" i="7"/>
  <c r="BA29" i="7"/>
  <c r="AZ30" i="7"/>
  <c r="BA30" i="7"/>
  <c r="AZ31" i="7"/>
  <c r="BA31" i="7"/>
  <c r="AZ32" i="7"/>
  <c r="BA32" i="7"/>
  <c r="AZ33" i="7"/>
  <c r="BA33" i="7"/>
  <c r="AZ34" i="7"/>
  <c r="BA34" i="7"/>
  <c r="AZ35" i="7"/>
  <c r="BA35" i="7"/>
  <c r="AZ36" i="7"/>
  <c r="BA36" i="7"/>
  <c r="AZ37" i="7"/>
  <c r="BA37" i="7"/>
  <c r="AZ38" i="7"/>
  <c r="BA38" i="7"/>
  <c r="AZ39" i="7"/>
  <c r="BA39" i="7"/>
  <c r="AZ40" i="7"/>
  <c r="BA40" i="7"/>
  <c r="AZ41" i="7"/>
  <c r="BA41" i="7"/>
  <c r="AZ42" i="7"/>
  <c r="BA42" i="7"/>
  <c r="AZ43" i="7"/>
  <c r="BA43" i="7"/>
  <c r="AZ44" i="7"/>
  <c r="BA44" i="7"/>
  <c r="AZ45" i="7"/>
  <c r="BA45" i="7"/>
  <c r="AZ46" i="7"/>
  <c r="BA46" i="7"/>
  <c r="AZ47" i="7"/>
  <c r="BA47" i="7"/>
  <c r="AZ48" i="7"/>
  <c r="BA48" i="7"/>
  <c r="AZ49" i="7"/>
  <c r="BA49" i="7"/>
  <c r="AZ50" i="7"/>
  <c r="BA50" i="7"/>
  <c r="AZ51" i="7"/>
  <c r="BA51" i="7"/>
  <c r="AZ52" i="7"/>
  <c r="BA52" i="7"/>
  <c r="AZ53" i="7"/>
  <c r="BA53" i="7"/>
  <c r="AZ54" i="7"/>
  <c r="BA54" i="7"/>
  <c r="AZ55" i="7"/>
  <c r="BA55" i="7"/>
  <c r="AZ56" i="7"/>
  <c r="BA56" i="7"/>
  <c r="AZ57" i="7"/>
  <c r="BA57" i="7"/>
  <c r="AZ58" i="7"/>
  <c r="BA58" i="7"/>
  <c r="AZ59" i="7"/>
  <c r="BA59" i="7"/>
  <c r="AZ60" i="7"/>
  <c r="BA60" i="7"/>
  <c r="AZ61" i="7"/>
  <c r="BA61" i="7"/>
  <c r="AZ62" i="7"/>
  <c r="BA62" i="7"/>
  <c r="AZ63" i="7"/>
  <c r="BA63" i="7"/>
  <c r="BA6" i="7"/>
  <c r="BA7" i="7"/>
  <c r="BA8" i="7"/>
  <c r="BA9" i="7"/>
  <c r="BA10" i="7"/>
  <c r="BA11" i="7"/>
  <c r="BA12" i="7"/>
  <c r="BA13" i="7"/>
  <c r="BA14" i="7"/>
  <c r="BA15" i="7"/>
  <c r="AZ4" i="7"/>
  <c r="BA5" i="7"/>
  <c r="AU16" i="7"/>
  <c r="AV16" i="7"/>
  <c r="AW16" i="7"/>
  <c r="AU17" i="7"/>
  <c r="AV17" i="7"/>
  <c r="AW17" i="7"/>
  <c r="AU18" i="7"/>
  <c r="AV18" i="7"/>
  <c r="AW18" i="7"/>
  <c r="AU19" i="7"/>
  <c r="AV19" i="7"/>
  <c r="AW19" i="7"/>
  <c r="AU20" i="7"/>
  <c r="AV20" i="7"/>
  <c r="AW20" i="7"/>
  <c r="AU21" i="7"/>
  <c r="AV21" i="7"/>
  <c r="AW21" i="7"/>
  <c r="AU22" i="7"/>
  <c r="AV22" i="7"/>
  <c r="AW22" i="7"/>
  <c r="AU23" i="7"/>
  <c r="AV23" i="7"/>
  <c r="AW23" i="7"/>
  <c r="AU24" i="7"/>
  <c r="AV24" i="7"/>
  <c r="AW24" i="7"/>
  <c r="AU25" i="7"/>
  <c r="AV25" i="7"/>
  <c r="AW25" i="7"/>
  <c r="AU26" i="7"/>
  <c r="AV26" i="7"/>
  <c r="AW26" i="7"/>
  <c r="AU27" i="7"/>
  <c r="AV27" i="7"/>
  <c r="AW27" i="7"/>
  <c r="AU28" i="7"/>
  <c r="AV28" i="7"/>
  <c r="AW28" i="7"/>
  <c r="AU29" i="7"/>
  <c r="AV29" i="7"/>
  <c r="AW29" i="7"/>
  <c r="AU30" i="7"/>
  <c r="AV30" i="7"/>
  <c r="AW30" i="7"/>
  <c r="AU31" i="7"/>
  <c r="AV31" i="7"/>
  <c r="AW31" i="7"/>
  <c r="AU32" i="7"/>
  <c r="AV32" i="7"/>
  <c r="AW32" i="7"/>
  <c r="AU33" i="7"/>
  <c r="AV33" i="7"/>
  <c r="AW33" i="7"/>
  <c r="AU34" i="7"/>
  <c r="AV34" i="7"/>
  <c r="AW34" i="7"/>
  <c r="AU35" i="7"/>
  <c r="AV35" i="7"/>
  <c r="AW35" i="7"/>
  <c r="AU36" i="7"/>
  <c r="AV36" i="7"/>
  <c r="AW36" i="7"/>
  <c r="AU37" i="7"/>
  <c r="AV37" i="7"/>
  <c r="AW37" i="7"/>
  <c r="AU38" i="7"/>
  <c r="AV38" i="7"/>
  <c r="AW38" i="7"/>
  <c r="AU39" i="7"/>
  <c r="AV39" i="7"/>
  <c r="AW39" i="7"/>
  <c r="AU40" i="7"/>
  <c r="AV40" i="7"/>
  <c r="AW40" i="7"/>
  <c r="AU41" i="7"/>
  <c r="AV41" i="7"/>
  <c r="AW41" i="7"/>
  <c r="AU42" i="7"/>
  <c r="AV42" i="7"/>
  <c r="AW42" i="7"/>
  <c r="AU43" i="7"/>
  <c r="AV43" i="7"/>
  <c r="AW43" i="7"/>
  <c r="AU44" i="7"/>
  <c r="AV44" i="7"/>
  <c r="AW44" i="7"/>
  <c r="AU45" i="7"/>
  <c r="AV45" i="7"/>
  <c r="AW45" i="7"/>
  <c r="AU46" i="7"/>
  <c r="AV46" i="7"/>
  <c r="AW46" i="7"/>
  <c r="AU47" i="7"/>
  <c r="AV47" i="7"/>
  <c r="AW47" i="7"/>
  <c r="AU48" i="7"/>
  <c r="AV48" i="7"/>
  <c r="AW48" i="7"/>
  <c r="AU49" i="7"/>
  <c r="AV49" i="7"/>
  <c r="AW49" i="7"/>
  <c r="AU50" i="7"/>
  <c r="AV50" i="7"/>
  <c r="AW50" i="7"/>
  <c r="AU51" i="7"/>
  <c r="AV51" i="7"/>
  <c r="AW51" i="7"/>
  <c r="AU52" i="7"/>
  <c r="AV52" i="7"/>
  <c r="AW52" i="7"/>
  <c r="AU53" i="7"/>
  <c r="AV53" i="7"/>
  <c r="AW53" i="7"/>
  <c r="AU54" i="7"/>
  <c r="AV54" i="7"/>
  <c r="AW54" i="7"/>
  <c r="AU55" i="7"/>
  <c r="AV55" i="7"/>
  <c r="AW55" i="7"/>
  <c r="AU56" i="7"/>
  <c r="AV56" i="7"/>
  <c r="AW56" i="7"/>
  <c r="AU57" i="7"/>
  <c r="AV57" i="7"/>
  <c r="AW57" i="7"/>
  <c r="AU58" i="7"/>
  <c r="AV58" i="7"/>
  <c r="AW58" i="7"/>
  <c r="AU59" i="7"/>
  <c r="AV59" i="7"/>
  <c r="AW59" i="7"/>
  <c r="AU60" i="7"/>
  <c r="AV60" i="7"/>
  <c r="AW60" i="7"/>
  <c r="AU61" i="7"/>
  <c r="AV61" i="7"/>
  <c r="AW61" i="7"/>
  <c r="AU62" i="7"/>
  <c r="AV62" i="7"/>
  <c r="AW62" i="7"/>
  <c r="AU63" i="7"/>
  <c r="AV63" i="7"/>
  <c r="AW63" i="7"/>
  <c r="AW4" i="7"/>
  <c r="AV4" i="7"/>
  <c r="AU4" i="7"/>
  <c r="AS16" i="7"/>
  <c r="AT16" i="7"/>
  <c r="AS17" i="7"/>
  <c r="AT17" i="7"/>
  <c r="AS18" i="7"/>
  <c r="AT18" i="7"/>
  <c r="AS19" i="7"/>
  <c r="AT19" i="7"/>
  <c r="AS20" i="7"/>
  <c r="AT20" i="7"/>
  <c r="AS21" i="7"/>
  <c r="AT21" i="7"/>
  <c r="AS22" i="7"/>
  <c r="AT22" i="7"/>
  <c r="AS23" i="7"/>
  <c r="AT23" i="7"/>
  <c r="AS24" i="7"/>
  <c r="AT24" i="7"/>
  <c r="AS25" i="7"/>
  <c r="AT25" i="7"/>
  <c r="AS26" i="7"/>
  <c r="AT26" i="7"/>
  <c r="AS27" i="7"/>
  <c r="AT27" i="7"/>
  <c r="AS28" i="7"/>
  <c r="AT28" i="7"/>
  <c r="AS29" i="7"/>
  <c r="AT29" i="7"/>
  <c r="AS30" i="7"/>
  <c r="AT30" i="7"/>
  <c r="AS31" i="7"/>
  <c r="AT31" i="7"/>
  <c r="AS32" i="7"/>
  <c r="AT32" i="7"/>
  <c r="AS33" i="7"/>
  <c r="AT33" i="7"/>
  <c r="AS34" i="7"/>
  <c r="AT34" i="7"/>
  <c r="AS35" i="7"/>
  <c r="AT35" i="7"/>
  <c r="AS36" i="7"/>
  <c r="AT36" i="7"/>
  <c r="AS37" i="7"/>
  <c r="AT37" i="7"/>
  <c r="AS38" i="7"/>
  <c r="AT38" i="7"/>
  <c r="AS39" i="7"/>
  <c r="AT39" i="7"/>
  <c r="AS40" i="7"/>
  <c r="AT40" i="7"/>
  <c r="AS41" i="7"/>
  <c r="AT41" i="7"/>
  <c r="AS42" i="7"/>
  <c r="AT42" i="7"/>
  <c r="AS43" i="7"/>
  <c r="AT43" i="7"/>
  <c r="AS44" i="7"/>
  <c r="AT44" i="7"/>
  <c r="AS45" i="7"/>
  <c r="AT45" i="7"/>
  <c r="AS46" i="7"/>
  <c r="AT46" i="7"/>
  <c r="AS47" i="7"/>
  <c r="AT47" i="7"/>
  <c r="AS48" i="7"/>
  <c r="AT48" i="7"/>
  <c r="AS49" i="7"/>
  <c r="AT49" i="7"/>
  <c r="AS50" i="7"/>
  <c r="AT50" i="7"/>
  <c r="AS51" i="7"/>
  <c r="AT51" i="7"/>
  <c r="AS52" i="7"/>
  <c r="AT52" i="7"/>
  <c r="AS53" i="7"/>
  <c r="AT53" i="7"/>
  <c r="AS54" i="7"/>
  <c r="AT54" i="7"/>
  <c r="AS55" i="7"/>
  <c r="AT55" i="7"/>
  <c r="AS56" i="7"/>
  <c r="AT56" i="7"/>
  <c r="AS57" i="7"/>
  <c r="AT57" i="7"/>
  <c r="AS58" i="7"/>
  <c r="AT58" i="7"/>
  <c r="AS59" i="7"/>
  <c r="AT59" i="7"/>
  <c r="AS60" i="7"/>
  <c r="AT60" i="7"/>
  <c r="AS61" i="7"/>
  <c r="AT61" i="7"/>
  <c r="AS62" i="7"/>
  <c r="AT62" i="7"/>
  <c r="AS63" i="7"/>
  <c r="AT63" i="7"/>
  <c r="AT5" i="7"/>
  <c r="AS5" i="7"/>
  <c r="AP16" i="7"/>
  <c r="AQ16" i="7"/>
  <c r="AP17" i="7"/>
  <c r="AQ17" i="7"/>
  <c r="AP18" i="7"/>
  <c r="AQ18" i="7"/>
  <c r="AP19" i="7"/>
  <c r="AQ19" i="7"/>
  <c r="AP20" i="7"/>
  <c r="AQ20" i="7"/>
  <c r="AP21" i="7"/>
  <c r="AQ21" i="7"/>
  <c r="AP22" i="7"/>
  <c r="AQ22" i="7"/>
  <c r="AP23" i="7"/>
  <c r="AQ23" i="7"/>
  <c r="AP24" i="7"/>
  <c r="AQ24" i="7"/>
  <c r="AP25" i="7"/>
  <c r="AQ25" i="7"/>
  <c r="AP26" i="7"/>
  <c r="AQ26" i="7"/>
  <c r="AP27" i="7"/>
  <c r="AQ27" i="7"/>
  <c r="AP28" i="7"/>
  <c r="AQ28" i="7"/>
  <c r="AP29" i="7"/>
  <c r="AQ29" i="7"/>
  <c r="AP30" i="7"/>
  <c r="AQ30" i="7"/>
  <c r="AP31" i="7"/>
  <c r="AQ31" i="7"/>
  <c r="AP32" i="7"/>
  <c r="AQ32" i="7"/>
  <c r="AP33" i="7"/>
  <c r="AQ33" i="7"/>
  <c r="AP34" i="7"/>
  <c r="AQ34" i="7"/>
  <c r="AP35" i="7"/>
  <c r="AQ35" i="7"/>
  <c r="AP36" i="7"/>
  <c r="AQ36" i="7"/>
  <c r="AP37" i="7"/>
  <c r="AQ37" i="7"/>
  <c r="AP38" i="7"/>
  <c r="AQ38" i="7"/>
  <c r="AP39" i="7"/>
  <c r="AQ39" i="7"/>
  <c r="AP40" i="7"/>
  <c r="AQ40" i="7"/>
  <c r="AP41" i="7"/>
  <c r="AQ41" i="7"/>
  <c r="AP42" i="7"/>
  <c r="AQ42" i="7"/>
  <c r="AP43" i="7"/>
  <c r="AQ43" i="7"/>
  <c r="AP44" i="7"/>
  <c r="AQ44" i="7"/>
  <c r="AP45" i="7"/>
  <c r="AQ45" i="7"/>
  <c r="AP46" i="7"/>
  <c r="AQ46" i="7"/>
  <c r="AP47" i="7"/>
  <c r="AQ47" i="7"/>
  <c r="AP48" i="7"/>
  <c r="AQ48" i="7"/>
  <c r="AP49" i="7"/>
  <c r="AQ49" i="7"/>
  <c r="AP50" i="7"/>
  <c r="AQ50" i="7"/>
  <c r="AP51" i="7"/>
  <c r="AQ51" i="7"/>
  <c r="AP52" i="7"/>
  <c r="AQ52" i="7"/>
  <c r="AP53" i="7"/>
  <c r="AQ53" i="7"/>
  <c r="AP54" i="7"/>
  <c r="AQ54" i="7"/>
  <c r="AP55" i="7"/>
  <c r="AQ55" i="7"/>
  <c r="AP56" i="7"/>
  <c r="AQ56" i="7"/>
  <c r="AP57" i="7"/>
  <c r="AQ57" i="7"/>
  <c r="AP58" i="7"/>
  <c r="AQ58" i="7"/>
  <c r="AP59" i="7"/>
  <c r="AQ59" i="7"/>
  <c r="AP60" i="7"/>
  <c r="AQ60" i="7"/>
  <c r="AP61" i="7"/>
  <c r="AQ61" i="7"/>
  <c r="AP62" i="7"/>
  <c r="AQ62" i="7"/>
  <c r="AP63" i="7"/>
  <c r="AQ63" i="7"/>
  <c r="AP4" i="7"/>
  <c r="AM16" i="7"/>
  <c r="AN16" i="7"/>
  <c r="AM17" i="7"/>
  <c r="AN17" i="7"/>
  <c r="AM18" i="7"/>
  <c r="AN18" i="7"/>
  <c r="AM19" i="7"/>
  <c r="AN19" i="7"/>
  <c r="AM20" i="7"/>
  <c r="AN20" i="7"/>
  <c r="AM21" i="7"/>
  <c r="AN21" i="7"/>
  <c r="AM22" i="7"/>
  <c r="AN22" i="7"/>
  <c r="AM23" i="7"/>
  <c r="AN23" i="7"/>
  <c r="AM24" i="7"/>
  <c r="AN24" i="7"/>
  <c r="AM25" i="7"/>
  <c r="AN25" i="7"/>
  <c r="AM26" i="7"/>
  <c r="AN26" i="7"/>
  <c r="AM27" i="7"/>
  <c r="AN27" i="7"/>
  <c r="AM28" i="7"/>
  <c r="AN28" i="7"/>
  <c r="AM29" i="7"/>
  <c r="AN29" i="7"/>
  <c r="AM30" i="7"/>
  <c r="AN30" i="7"/>
  <c r="AM31" i="7"/>
  <c r="AN31" i="7"/>
  <c r="AM32" i="7"/>
  <c r="AN32" i="7"/>
  <c r="AM33" i="7"/>
  <c r="AN33" i="7"/>
  <c r="AM34" i="7"/>
  <c r="AN34" i="7"/>
  <c r="AM35" i="7"/>
  <c r="AN35" i="7"/>
  <c r="AM36" i="7"/>
  <c r="AN36" i="7"/>
  <c r="AM37" i="7"/>
  <c r="AN37" i="7"/>
  <c r="AM38" i="7"/>
  <c r="AN38" i="7"/>
  <c r="AM39" i="7"/>
  <c r="AN39" i="7"/>
  <c r="AM40" i="7"/>
  <c r="AN40" i="7"/>
  <c r="AM41" i="7"/>
  <c r="AN41" i="7"/>
  <c r="AM42" i="7"/>
  <c r="AN42" i="7"/>
  <c r="AM43" i="7"/>
  <c r="AN43" i="7"/>
  <c r="AM44" i="7"/>
  <c r="AN44" i="7"/>
  <c r="AM45" i="7"/>
  <c r="AN45" i="7"/>
  <c r="AM46" i="7"/>
  <c r="AN46" i="7"/>
  <c r="AM47" i="7"/>
  <c r="AN47" i="7"/>
  <c r="AM48" i="7"/>
  <c r="AN48" i="7"/>
  <c r="AM49" i="7"/>
  <c r="AN49" i="7"/>
  <c r="AM50" i="7"/>
  <c r="AN50" i="7"/>
  <c r="AM51" i="7"/>
  <c r="AN51" i="7"/>
  <c r="AM52" i="7"/>
  <c r="AN52" i="7"/>
  <c r="AM53" i="7"/>
  <c r="AN53" i="7"/>
  <c r="AM54" i="7"/>
  <c r="AN54" i="7"/>
  <c r="AM55" i="7"/>
  <c r="AN55" i="7"/>
  <c r="AM56" i="7"/>
  <c r="AN56" i="7"/>
  <c r="AM57" i="7"/>
  <c r="AN57" i="7"/>
  <c r="AM58" i="7"/>
  <c r="AN58" i="7"/>
  <c r="AM59" i="7"/>
  <c r="AN59" i="7"/>
  <c r="AM60" i="7"/>
  <c r="AN60" i="7"/>
  <c r="AM61" i="7"/>
  <c r="AN61" i="7"/>
  <c r="AM62" i="7"/>
  <c r="AN62" i="7"/>
  <c r="AM63" i="7"/>
  <c r="AN63" i="7"/>
  <c r="AM4" i="7"/>
  <c r="AJ4" i="7"/>
  <c r="AJ16" i="7"/>
  <c r="AK16" i="7"/>
  <c r="AJ17" i="7"/>
  <c r="AK17" i="7"/>
  <c r="AJ18" i="7"/>
  <c r="AK18" i="7"/>
  <c r="AJ19" i="7"/>
  <c r="AK19" i="7"/>
  <c r="AJ20" i="7"/>
  <c r="AK20" i="7"/>
  <c r="AJ21" i="7"/>
  <c r="AK21" i="7"/>
  <c r="AJ22" i="7"/>
  <c r="AK22" i="7"/>
  <c r="AJ23" i="7"/>
  <c r="AK23" i="7"/>
  <c r="AJ24" i="7"/>
  <c r="AK24" i="7"/>
  <c r="AJ25" i="7"/>
  <c r="AK25" i="7"/>
  <c r="AJ26" i="7"/>
  <c r="AK26" i="7"/>
  <c r="AJ27" i="7"/>
  <c r="AK27" i="7"/>
  <c r="AJ28" i="7"/>
  <c r="AK28" i="7"/>
  <c r="AJ29" i="7"/>
  <c r="AK29" i="7"/>
  <c r="AJ30" i="7"/>
  <c r="AK30" i="7"/>
  <c r="AJ31" i="7"/>
  <c r="AK31" i="7"/>
  <c r="AJ32" i="7"/>
  <c r="AK32" i="7"/>
  <c r="AJ33" i="7"/>
  <c r="AK33" i="7"/>
  <c r="AJ34" i="7"/>
  <c r="AK34" i="7"/>
  <c r="AJ35" i="7"/>
  <c r="AK35" i="7"/>
  <c r="AJ36" i="7"/>
  <c r="AK36" i="7"/>
  <c r="AJ37" i="7"/>
  <c r="AK37" i="7"/>
  <c r="AJ38" i="7"/>
  <c r="AK38" i="7"/>
  <c r="AJ39" i="7"/>
  <c r="AK39" i="7"/>
  <c r="AJ40" i="7"/>
  <c r="AK40" i="7"/>
  <c r="AJ41" i="7"/>
  <c r="AK41" i="7"/>
  <c r="AJ42" i="7"/>
  <c r="AK42" i="7"/>
  <c r="AJ43" i="7"/>
  <c r="AK43" i="7"/>
  <c r="AJ44" i="7"/>
  <c r="AK44" i="7"/>
  <c r="AJ45" i="7"/>
  <c r="AK45" i="7"/>
  <c r="AJ46" i="7"/>
  <c r="AK46" i="7"/>
  <c r="AJ47" i="7"/>
  <c r="AK47" i="7"/>
  <c r="AJ48" i="7"/>
  <c r="AK48" i="7"/>
  <c r="AJ49" i="7"/>
  <c r="AK49" i="7"/>
  <c r="AJ50" i="7"/>
  <c r="AK50" i="7"/>
  <c r="AJ51" i="7"/>
  <c r="AK51" i="7"/>
  <c r="AJ52" i="7"/>
  <c r="AK52" i="7"/>
  <c r="AJ53" i="7"/>
  <c r="AK53" i="7"/>
  <c r="AJ54" i="7"/>
  <c r="AK54" i="7"/>
  <c r="AJ55" i="7"/>
  <c r="AK55" i="7"/>
  <c r="AJ56" i="7"/>
  <c r="AK56" i="7"/>
  <c r="AJ57" i="7"/>
  <c r="AK57" i="7"/>
  <c r="AJ58" i="7"/>
  <c r="AK58" i="7"/>
  <c r="AJ59" i="7"/>
  <c r="AK59" i="7"/>
  <c r="AJ60" i="7"/>
  <c r="AK60" i="7"/>
  <c r="AJ61" i="7"/>
  <c r="AK61" i="7"/>
  <c r="AJ62" i="7"/>
  <c r="AK62" i="7"/>
  <c r="AJ63" i="7"/>
  <c r="AK63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57" i="7"/>
  <c r="AG58" i="7"/>
  <c r="AG59" i="7"/>
  <c r="AG60" i="7"/>
  <c r="AG61" i="7"/>
  <c r="AG62" i="7"/>
  <c r="AG63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49" i="7"/>
  <c r="AB50" i="7"/>
  <c r="AB51" i="7"/>
  <c r="AB52" i="7"/>
  <c r="AB53" i="7"/>
  <c r="AB54" i="7"/>
  <c r="AB55" i="7"/>
  <c r="AB56" i="7"/>
  <c r="AB57" i="7"/>
  <c r="AB58" i="7"/>
  <c r="AB59" i="7"/>
  <c r="AB60" i="7"/>
  <c r="AB61" i="7"/>
  <c r="AB62" i="7"/>
  <c r="AB63" i="7"/>
  <c r="AE5" i="7"/>
  <c r="AB5" i="7"/>
  <c r="X16" i="7"/>
  <c r="Y16" i="7"/>
  <c r="X17" i="7"/>
  <c r="Y17" i="7"/>
  <c r="X18" i="7"/>
  <c r="Y18" i="7"/>
  <c r="X19" i="7"/>
  <c r="Y19" i="7"/>
  <c r="X20" i="7"/>
  <c r="Y20" i="7"/>
  <c r="X21" i="7"/>
  <c r="Y21" i="7"/>
  <c r="X22" i="7"/>
  <c r="Y22" i="7"/>
  <c r="X23" i="7"/>
  <c r="Y23" i="7"/>
  <c r="X24" i="7"/>
  <c r="Y24" i="7"/>
  <c r="X25" i="7"/>
  <c r="Y25" i="7"/>
  <c r="X26" i="7"/>
  <c r="Y26" i="7"/>
  <c r="X27" i="7"/>
  <c r="Y27" i="7"/>
  <c r="X28" i="7"/>
  <c r="Y28" i="7"/>
  <c r="X29" i="7"/>
  <c r="Y29" i="7"/>
  <c r="X30" i="7"/>
  <c r="Y30" i="7"/>
  <c r="X31" i="7"/>
  <c r="Y31" i="7"/>
  <c r="X32" i="7"/>
  <c r="Y32" i="7"/>
  <c r="X33" i="7"/>
  <c r="Y33" i="7"/>
  <c r="X34" i="7"/>
  <c r="Y34" i="7"/>
  <c r="X35" i="7"/>
  <c r="Y35" i="7"/>
  <c r="X36" i="7"/>
  <c r="Y36" i="7"/>
  <c r="X37" i="7"/>
  <c r="Y37" i="7"/>
  <c r="Y38" i="7"/>
  <c r="X39" i="7"/>
  <c r="Y39" i="7"/>
  <c r="X40" i="7"/>
  <c r="Y40" i="7"/>
  <c r="X41" i="7"/>
  <c r="Y41" i="7"/>
  <c r="X42" i="7"/>
  <c r="Y42" i="7"/>
  <c r="X43" i="7"/>
  <c r="Y43" i="7"/>
  <c r="X44" i="7"/>
  <c r="Y44" i="7"/>
  <c r="X45" i="7"/>
  <c r="Y45" i="7"/>
  <c r="X46" i="7"/>
  <c r="Y46" i="7"/>
  <c r="X47" i="7"/>
  <c r="Y47" i="7"/>
  <c r="X48" i="7"/>
  <c r="Y48" i="7"/>
  <c r="X49" i="7"/>
  <c r="Y49" i="7"/>
  <c r="X50" i="7"/>
  <c r="Y50" i="7"/>
  <c r="X51" i="7"/>
  <c r="Y51" i="7"/>
  <c r="X52" i="7"/>
  <c r="Y52" i="7"/>
  <c r="X53" i="7"/>
  <c r="Y53" i="7"/>
  <c r="X54" i="7"/>
  <c r="Y54" i="7"/>
  <c r="X55" i="7"/>
  <c r="Y55" i="7"/>
  <c r="X56" i="7"/>
  <c r="Y56" i="7"/>
  <c r="X57" i="7"/>
  <c r="Y57" i="7"/>
  <c r="X58" i="7"/>
  <c r="Y58" i="7"/>
  <c r="X59" i="7"/>
  <c r="Y59" i="7"/>
  <c r="X60" i="7"/>
  <c r="Y60" i="7"/>
  <c r="X61" i="7"/>
  <c r="Y61" i="7"/>
  <c r="X62" i="7"/>
  <c r="Y62" i="7"/>
  <c r="X63" i="7"/>
  <c r="Y63" i="7"/>
  <c r="U16" i="7"/>
  <c r="V16" i="7"/>
  <c r="U17" i="7"/>
  <c r="V17" i="7"/>
  <c r="U18" i="7"/>
  <c r="V18" i="7"/>
  <c r="U19" i="7"/>
  <c r="V19" i="7"/>
  <c r="U20" i="7"/>
  <c r="V20" i="7"/>
  <c r="U21" i="7"/>
  <c r="V21" i="7"/>
  <c r="U22" i="7"/>
  <c r="V22" i="7"/>
  <c r="U23" i="7"/>
  <c r="V23" i="7"/>
  <c r="U24" i="7"/>
  <c r="V24" i="7"/>
  <c r="U25" i="7"/>
  <c r="V25" i="7"/>
  <c r="U26" i="7"/>
  <c r="V26" i="7"/>
  <c r="U27" i="7"/>
  <c r="V27" i="7"/>
  <c r="U28" i="7"/>
  <c r="V28" i="7"/>
  <c r="U29" i="7"/>
  <c r="V29" i="7"/>
  <c r="U30" i="7"/>
  <c r="V30" i="7"/>
  <c r="U31" i="7"/>
  <c r="V31" i="7"/>
  <c r="U32" i="7"/>
  <c r="V32" i="7"/>
  <c r="U33" i="7"/>
  <c r="V33" i="7"/>
  <c r="U34" i="7"/>
  <c r="V34" i="7"/>
  <c r="U35" i="7"/>
  <c r="V35" i="7"/>
  <c r="U36" i="7"/>
  <c r="V36" i="7"/>
  <c r="U37" i="7"/>
  <c r="V37" i="7"/>
  <c r="U38" i="7"/>
  <c r="V38" i="7"/>
  <c r="U39" i="7"/>
  <c r="V39" i="7"/>
  <c r="U40" i="7"/>
  <c r="V40" i="7"/>
  <c r="U41" i="7"/>
  <c r="V41" i="7"/>
  <c r="U42" i="7"/>
  <c r="V42" i="7"/>
  <c r="U43" i="7"/>
  <c r="V43" i="7"/>
  <c r="U44" i="7"/>
  <c r="V44" i="7"/>
  <c r="U45" i="7"/>
  <c r="V45" i="7"/>
  <c r="U46" i="7"/>
  <c r="V46" i="7"/>
  <c r="U47" i="7"/>
  <c r="V47" i="7"/>
  <c r="U48" i="7"/>
  <c r="V48" i="7"/>
  <c r="U49" i="7"/>
  <c r="V49" i="7"/>
  <c r="U50" i="7"/>
  <c r="V50" i="7"/>
  <c r="U51" i="7"/>
  <c r="V51" i="7"/>
  <c r="U52" i="7"/>
  <c r="V52" i="7"/>
  <c r="U53" i="7"/>
  <c r="V53" i="7"/>
  <c r="U54" i="7"/>
  <c r="V54" i="7"/>
  <c r="U55" i="7"/>
  <c r="V55" i="7"/>
  <c r="U56" i="7"/>
  <c r="V56" i="7"/>
  <c r="U57" i="7"/>
  <c r="V57" i="7"/>
  <c r="U58" i="7"/>
  <c r="V58" i="7"/>
  <c r="U59" i="7"/>
  <c r="V59" i="7"/>
  <c r="U60" i="7"/>
  <c r="V60" i="7"/>
  <c r="U61" i="7"/>
  <c r="V61" i="7"/>
  <c r="U62" i="7"/>
  <c r="V62" i="7"/>
  <c r="U63" i="7"/>
  <c r="V63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1" i="7"/>
  <c r="S51" i="7"/>
  <c r="R52" i="7"/>
  <c r="S52" i="7"/>
  <c r="R53" i="7"/>
  <c r="S53" i="7"/>
  <c r="R54" i="7"/>
  <c r="S54" i="7"/>
  <c r="R55" i="7"/>
  <c r="S55" i="7"/>
  <c r="R56" i="7"/>
  <c r="S56" i="7"/>
  <c r="R57" i="7"/>
  <c r="S57" i="7"/>
  <c r="R58" i="7"/>
  <c r="S58" i="7"/>
  <c r="R59" i="7"/>
  <c r="S59" i="7"/>
  <c r="R60" i="7"/>
  <c r="S60" i="7"/>
  <c r="R61" i="7"/>
  <c r="S61" i="7"/>
  <c r="R62" i="7"/>
  <c r="S62" i="7"/>
  <c r="R63" i="7"/>
  <c r="S63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35" i="7"/>
  <c r="P35" i="7"/>
  <c r="O36" i="7"/>
  <c r="P36" i="7"/>
  <c r="O37" i="7"/>
  <c r="P37" i="7"/>
  <c r="O38" i="7"/>
  <c r="P38" i="7"/>
  <c r="O39" i="7"/>
  <c r="P39" i="7"/>
  <c r="O40" i="7"/>
  <c r="P40" i="7"/>
  <c r="O41" i="7"/>
  <c r="P41" i="7"/>
  <c r="O42" i="7"/>
  <c r="P42" i="7"/>
  <c r="O43" i="7"/>
  <c r="P43" i="7"/>
  <c r="O44" i="7"/>
  <c r="P44" i="7"/>
  <c r="O45" i="7"/>
  <c r="P45" i="7"/>
  <c r="O46" i="7"/>
  <c r="P46" i="7"/>
  <c r="O47" i="7"/>
  <c r="P47" i="7"/>
  <c r="O48" i="7"/>
  <c r="P48" i="7"/>
  <c r="O49" i="7"/>
  <c r="P49" i="7"/>
  <c r="O50" i="7"/>
  <c r="P50" i="7"/>
  <c r="O51" i="7"/>
  <c r="P51" i="7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X4" i="7"/>
  <c r="U4" i="7"/>
  <c r="R4" i="7"/>
  <c r="O4" i="7"/>
  <c r="K4" i="7"/>
  <c r="G4" i="7"/>
  <c r="BN15" i="7"/>
  <c r="BM15" i="7"/>
  <c r="BI15" i="7"/>
  <c r="BG15" i="7"/>
  <c r="BF15" i="7"/>
  <c r="BC15" i="7"/>
  <c r="AZ15" i="7"/>
  <c r="AW15" i="7"/>
  <c r="AV15" i="7"/>
  <c r="AU15" i="7"/>
  <c r="AT15" i="7"/>
  <c r="AS15" i="7"/>
  <c r="AQ15" i="7"/>
  <c r="AP15" i="7"/>
  <c r="AN15" i="7"/>
  <c r="AM15" i="7"/>
  <c r="AK15" i="7"/>
  <c r="AJ15" i="7"/>
  <c r="AG15" i="7"/>
  <c r="AD15" i="7"/>
  <c r="AA15" i="7"/>
  <c r="Y15" i="7"/>
  <c r="X15" i="7"/>
  <c r="V15" i="7"/>
  <c r="U15" i="7"/>
  <c r="S15" i="7"/>
  <c r="R15" i="7"/>
  <c r="P15" i="7"/>
  <c r="O15" i="7"/>
  <c r="L15" i="7"/>
  <c r="K15" i="7"/>
  <c r="H15" i="7"/>
  <c r="G15" i="7"/>
  <c r="BN14" i="7"/>
  <c r="BM14" i="7"/>
  <c r="BI14" i="7"/>
  <c r="BG14" i="7"/>
  <c r="BF14" i="7"/>
  <c r="BC14" i="7"/>
  <c r="AZ14" i="7"/>
  <c r="AW14" i="7"/>
  <c r="AV14" i="7"/>
  <c r="AU14" i="7"/>
  <c r="AT14" i="7"/>
  <c r="AS14" i="7"/>
  <c r="AQ14" i="7"/>
  <c r="AP14" i="7"/>
  <c r="AN14" i="7"/>
  <c r="AM14" i="7"/>
  <c r="AK14" i="7"/>
  <c r="AJ14" i="7"/>
  <c r="AG14" i="7"/>
  <c r="AD14" i="7"/>
  <c r="AA14" i="7"/>
  <c r="Y14" i="7"/>
  <c r="X14" i="7"/>
  <c r="V14" i="7"/>
  <c r="U14" i="7"/>
  <c r="S14" i="7"/>
  <c r="R14" i="7"/>
  <c r="P14" i="7"/>
  <c r="O14" i="7"/>
  <c r="L14" i="7"/>
  <c r="K14" i="7"/>
  <c r="H14" i="7"/>
  <c r="G14" i="7"/>
  <c r="BN13" i="7"/>
  <c r="BM13" i="7"/>
  <c r="BI13" i="7"/>
  <c r="BG13" i="7"/>
  <c r="BF13" i="7"/>
  <c r="BC13" i="7"/>
  <c r="AZ13" i="7"/>
  <c r="AW13" i="7"/>
  <c r="AV13" i="7"/>
  <c r="AU13" i="7"/>
  <c r="AT13" i="7"/>
  <c r="AS13" i="7"/>
  <c r="AQ13" i="7"/>
  <c r="AP13" i="7"/>
  <c r="AN13" i="7"/>
  <c r="AM13" i="7"/>
  <c r="AK13" i="7"/>
  <c r="AJ13" i="7"/>
  <c r="AG13" i="7"/>
  <c r="AD13" i="7"/>
  <c r="AA13" i="7"/>
  <c r="Y13" i="7"/>
  <c r="X13" i="7"/>
  <c r="V13" i="7"/>
  <c r="U13" i="7"/>
  <c r="S13" i="7"/>
  <c r="R13" i="7"/>
  <c r="P13" i="7"/>
  <c r="O13" i="7"/>
  <c r="L13" i="7"/>
  <c r="K13" i="7"/>
  <c r="H13" i="7"/>
  <c r="G13" i="7"/>
  <c r="BN12" i="7"/>
  <c r="BM12" i="7"/>
  <c r="BI12" i="7"/>
  <c r="BG12" i="7"/>
  <c r="BF12" i="7"/>
  <c r="BC12" i="7"/>
  <c r="AZ12" i="7"/>
  <c r="AW12" i="7"/>
  <c r="AV12" i="7"/>
  <c r="AU12" i="7"/>
  <c r="AT12" i="7"/>
  <c r="AS12" i="7"/>
  <c r="AQ12" i="7"/>
  <c r="AP12" i="7"/>
  <c r="AN12" i="7"/>
  <c r="AM12" i="7"/>
  <c r="AK12" i="7"/>
  <c r="AJ12" i="7"/>
  <c r="AG12" i="7"/>
  <c r="AD12" i="7"/>
  <c r="AA12" i="7"/>
  <c r="Y12" i="7"/>
  <c r="X12" i="7"/>
  <c r="V12" i="7"/>
  <c r="U12" i="7"/>
  <c r="S12" i="7"/>
  <c r="R12" i="7"/>
  <c r="P12" i="7"/>
  <c r="O12" i="7"/>
  <c r="L12" i="7"/>
  <c r="K12" i="7"/>
  <c r="H12" i="7"/>
  <c r="G12" i="7"/>
  <c r="BN11" i="7"/>
  <c r="BM11" i="7"/>
  <c r="BI11" i="7"/>
  <c r="BG11" i="7"/>
  <c r="BF11" i="7"/>
  <c r="BC11" i="7"/>
  <c r="AZ11" i="7"/>
  <c r="AW11" i="7"/>
  <c r="AV11" i="7"/>
  <c r="AU11" i="7"/>
  <c r="AT11" i="7"/>
  <c r="AS11" i="7"/>
  <c r="AQ11" i="7"/>
  <c r="AP11" i="7"/>
  <c r="AN11" i="7"/>
  <c r="AM11" i="7"/>
  <c r="AK11" i="7"/>
  <c r="AJ11" i="7"/>
  <c r="AG11" i="7"/>
  <c r="AD11" i="7"/>
  <c r="AA11" i="7"/>
  <c r="Y11" i="7"/>
  <c r="X11" i="7"/>
  <c r="V11" i="7"/>
  <c r="U11" i="7"/>
  <c r="S11" i="7"/>
  <c r="R11" i="7"/>
  <c r="P11" i="7"/>
  <c r="O11" i="7"/>
  <c r="L11" i="7"/>
  <c r="K11" i="7"/>
  <c r="H11" i="7"/>
  <c r="G11" i="7"/>
  <c r="BN10" i="7"/>
  <c r="BM10" i="7"/>
  <c r="BI10" i="7"/>
  <c r="BG10" i="7"/>
  <c r="BF10" i="7"/>
  <c r="BC10" i="7"/>
  <c r="AZ10" i="7"/>
  <c r="AW10" i="7"/>
  <c r="AV10" i="7"/>
  <c r="AU10" i="7"/>
  <c r="AT10" i="7"/>
  <c r="AS10" i="7"/>
  <c r="AQ10" i="7"/>
  <c r="AP10" i="7"/>
  <c r="AN10" i="7"/>
  <c r="AM10" i="7"/>
  <c r="AK10" i="7"/>
  <c r="AJ10" i="7"/>
  <c r="AG10" i="7"/>
  <c r="AD10" i="7"/>
  <c r="AA10" i="7"/>
  <c r="Y10" i="7"/>
  <c r="X10" i="7"/>
  <c r="V10" i="7"/>
  <c r="U10" i="7"/>
  <c r="S10" i="7"/>
  <c r="R10" i="7"/>
  <c r="P10" i="7"/>
  <c r="O10" i="7"/>
  <c r="L10" i="7"/>
  <c r="K10" i="7"/>
  <c r="H10" i="7"/>
  <c r="G10" i="7"/>
  <c r="BN9" i="7"/>
  <c r="BM9" i="7"/>
  <c r="BI9" i="7"/>
  <c r="BG9" i="7"/>
  <c r="BF9" i="7"/>
  <c r="BC9" i="7"/>
  <c r="AZ9" i="7"/>
  <c r="AW9" i="7"/>
  <c r="AV9" i="7"/>
  <c r="AU9" i="7"/>
  <c r="AT9" i="7"/>
  <c r="AS9" i="7"/>
  <c r="AQ9" i="7"/>
  <c r="AP9" i="7"/>
  <c r="AN9" i="7"/>
  <c r="AM9" i="7"/>
  <c r="AK9" i="7"/>
  <c r="AJ9" i="7"/>
  <c r="AG9" i="7"/>
  <c r="AD9" i="7"/>
  <c r="AA9" i="7"/>
  <c r="Y9" i="7"/>
  <c r="X9" i="7"/>
  <c r="V9" i="7"/>
  <c r="U9" i="7"/>
  <c r="S9" i="7"/>
  <c r="R9" i="7"/>
  <c r="P9" i="7"/>
  <c r="O9" i="7"/>
  <c r="L9" i="7"/>
  <c r="K9" i="7"/>
  <c r="H9" i="7"/>
  <c r="G9" i="7"/>
  <c r="BN8" i="7"/>
  <c r="BM8" i="7"/>
  <c r="BI8" i="7"/>
  <c r="BG8" i="7"/>
  <c r="BF8" i="7"/>
  <c r="BC8" i="7"/>
  <c r="AZ8" i="7"/>
  <c r="AW8" i="7"/>
  <c r="AV8" i="7"/>
  <c r="AU8" i="7"/>
  <c r="AT8" i="7"/>
  <c r="AS8" i="7"/>
  <c r="AQ8" i="7"/>
  <c r="AP8" i="7"/>
  <c r="AN8" i="7"/>
  <c r="AM8" i="7"/>
  <c r="AK8" i="7"/>
  <c r="AJ8" i="7"/>
  <c r="AG8" i="7"/>
  <c r="AD8" i="7"/>
  <c r="AA8" i="7"/>
  <c r="Y8" i="7"/>
  <c r="X8" i="7"/>
  <c r="V8" i="7"/>
  <c r="U8" i="7"/>
  <c r="S8" i="7"/>
  <c r="R8" i="7"/>
  <c r="P8" i="7"/>
  <c r="O8" i="7"/>
  <c r="L8" i="7"/>
  <c r="K8" i="7"/>
  <c r="H8" i="7"/>
  <c r="G8" i="7"/>
  <c r="BN7" i="7"/>
  <c r="BM7" i="7"/>
  <c r="BI7" i="7"/>
  <c r="BG7" i="7"/>
  <c r="BF7" i="7"/>
  <c r="BC7" i="7"/>
  <c r="AZ7" i="7"/>
  <c r="AW7" i="7"/>
  <c r="AV7" i="7"/>
  <c r="AU7" i="7"/>
  <c r="AT7" i="7"/>
  <c r="AS7" i="7"/>
  <c r="AQ7" i="7"/>
  <c r="AP7" i="7"/>
  <c r="AN7" i="7"/>
  <c r="AM7" i="7"/>
  <c r="AK7" i="7"/>
  <c r="AJ7" i="7"/>
  <c r="AG7" i="7"/>
  <c r="AD7" i="7"/>
  <c r="AA7" i="7"/>
  <c r="Y7" i="7"/>
  <c r="X7" i="7"/>
  <c r="V7" i="7"/>
  <c r="U7" i="7"/>
  <c r="S7" i="7"/>
  <c r="R7" i="7"/>
  <c r="P7" i="7"/>
  <c r="O7" i="7"/>
  <c r="L7" i="7"/>
  <c r="K7" i="7"/>
  <c r="H7" i="7"/>
  <c r="G7" i="7"/>
  <c r="BN6" i="7"/>
  <c r="BM6" i="7"/>
  <c r="BI6" i="7"/>
  <c r="BG6" i="7"/>
  <c r="BF6" i="7"/>
  <c r="BC6" i="7"/>
  <c r="AZ6" i="7"/>
  <c r="AW6" i="7"/>
  <c r="AV6" i="7"/>
  <c r="AU6" i="7"/>
  <c r="AT6" i="7"/>
  <c r="AS6" i="7"/>
  <c r="AQ6" i="7"/>
  <c r="AP6" i="7"/>
  <c r="AN6" i="7"/>
  <c r="AM6" i="7"/>
  <c r="AK6" i="7"/>
  <c r="AJ6" i="7"/>
  <c r="AG6" i="7"/>
  <c r="AD6" i="7"/>
  <c r="AA6" i="7"/>
  <c r="Y6" i="7"/>
  <c r="X6" i="7"/>
  <c r="V6" i="7"/>
  <c r="U6" i="7"/>
  <c r="S6" i="7"/>
  <c r="R6" i="7"/>
  <c r="P6" i="7"/>
  <c r="O6" i="7"/>
  <c r="L6" i="7"/>
  <c r="K6" i="7"/>
  <c r="H6" i="7"/>
  <c r="G6" i="7"/>
  <c r="BN5" i="7"/>
  <c r="BM5" i="7"/>
  <c r="BI5" i="7"/>
  <c r="BG5" i="7"/>
  <c r="BF5" i="7"/>
  <c r="BC5" i="7"/>
  <c r="AZ5" i="7"/>
  <c r="AW5" i="7"/>
  <c r="AV5" i="7"/>
  <c r="AU5" i="7"/>
  <c r="AQ5" i="7"/>
  <c r="AP5" i="7"/>
  <c r="AN5" i="7"/>
  <c r="AM5" i="7"/>
  <c r="AK5" i="7"/>
  <c r="AJ5" i="7"/>
  <c r="AG5" i="7"/>
  <c r="AD5" i="7"/>
  <c r="AA5" i="7"/>
  <c r="Y5" i="7"/>
  <c r="X5" i="7"/>
  <c r="V5" i="7"/>
  <c r="U5" i="7"/>
  <c r="S5" i="7"/>
  <c r="R5" i="7"/>
  <c r="P5" i="7"/>
  <c r="O5" i="7"/>
  <c r="L5" i="7"/>
  <c r="K5" i="7"/>
  <c r="H5" i="7"/>
  <c r="G5" i="7"/>
</calcChain>
</file>

<file path=xl/comments1.xml><?xml version="1.0" encoding="utf-8"?>
<comments xmlns="http://schemas.openxmlformats.org/spreadsheetml/2006/main">
  <authors>
    <author>Jaime Pino F</author>
  </authors>
  <commentList>
    <comment ref="Q15" authorId="0">
      <text>
        <r>
          <rPr>
            <b/>
            <sz val="9"/>
            <color indexed="81"/>
            <rFont val="Tahoma"/>
            <family val="2"/>
          </rPr>
          <t>Jaime Pino F:</t>
        </r>
        <r>
          <rPr>
            <sz val="9"/>
            <color indexed="81"/>
            <rFont val="Tahoma"/>
            <family val="2"/>
          </rPr>
          <t xml:space="preserve">
Reclamo de SA por bajo voltaje SA 2370-2021 SEP 4348-2021</t>
        </r>
      </text>
    </comment>
    <comment ref="Q51" authorId="0">
      <text>
        <r>
          <rPr>
            <b/>
            <sz val="9"/>
            <color indexed="81"/>
            <rFont val="Tahoma"/>
            <family val="2"/>
          </rPr>
          <t>Jaime Pino F:</t>
        </r>
        <r>
          <rPr>
            <sz val="9"/>
            <color indexed="81"/>
            <rFont val="Tahoma"/>
            <family val="2"/>
          </rPr>
          <t xml:space="preserve">
Reclamo de SA por bajo voltaje SA 2370-2021 SEP 4348-2021</t>
        </r>
      </text>
    </comment>
  </commentList>
</comments>
</file>

<file path=xl/sharedStrings.xml><?xml version="1.0" encoding="utf-8"?>
<sst xmlns="http://schemas.openxmlformats.org/spreadsheetml/2006/main" count="399" uniqueCount="85">
  <si>
    <t>Nombre Empresa</t>
  </si>
  <si>
    <t>Periodo</t>
  </si>
  <si>
    <t>Código Empresa</t>
  </si>
  <si>
    <t>Promedio  del número de clientes conectados al SD durante el peridoo de evaluación (NC)</t>
  </si>
  <si>
    <t>Cantidad de Boletas y facturas emitidas con consumos estimados durante el periodo de evaluación (FE)</t>
  </si>
  <si>
    <t>Numero de boletas y facturas emitidas durante el periodo de evaluación (NF)</t>
  </si>
  <si>
    <t>Cantidad de Boletas y facturas emitidas con lecturas de consumos estimados durante el periodo de evaluación (FLE)</t>
  </si>
  <si>
    <t>Indicador de Facturas Emitidas con lecturas estimadas  IFLE=1-FLE/NF*100</t>
  </si>
  <si>
    <t>Errores en Emisión de Facturas por errores de Lectura          EFErL=1-FErL/NF</t>
  </si>
  <si>
    <t>Cantidad de Boletas y facturas emitidas con errores de lectura de consumo, o bien cantidad de boletas y facturas ajustadas a través de nota de credito o debito por errors de lectura, durante el periodo de evaluación (FErL)</t>
  </si>
  <si>
    <t>Cantidad de Boletas y facturas emitidas con errores, o bien cantidad de boletas y facturas ajustadas a través de nota de credito o debito, durante el periodo de evaluación (se excluyen los errores de lectura)(FEr)</t>
  </si>
  <si>
    <t>Errores en Emisión de Facturas por errores Distintos  al de Lectura          EF=1-FEr/NF</t>
  </si>
  <si>
    <t>Cantidad de Pagos mal imputados por la empresa Distribuidora, durante el periodo de evaluación, excluyendo pagos equivocados y/o duplicados por error del cliente (PI)</t>
  </si>
  <si>
    <t>Cantidad de Pagos cobrados a los Clientes durante el periodo de evaluación. (PCU)</t>
  </si>
  <si>
    <t>Pagos Mal Imputados PMI= 1- PI/PCU</t>
  </si>
  <si>
    <t>Reclamos</t>
  </si>
  <si>
    <t>Consultas</t>
  </si>
  <si>
    <t>Solicitudes</t>
  </si>
  <si>
    <t>Cantidad de Reclamos ingresados durante el período de evaluación (RI)</t>
  </si>
  <si>
    <t>Cantidad de Consultas respondidas durante el período de evaluación (RR)</t>
  </si>
  <si>
    <t>Eficiencia de Reclamos EF=RR/RI*100</t>
  </si>
  <si>
    <t>Eficiencia de Consultas EF=RR/RI*100</t>
  </si>
  <si>
    <t>Cantidad de Solicitudes respondidas durante el período de evaluación (RR)</t>
  </si>
  <si>
    <t>Eficiencia Solicitudes EF=RR/RI*100</t>
  </si>
  <si>
    <t>Cantidad de  Consultas respondidas y que luego hayan sido presentadas a la SEC, durante el período de evaluación (RRPS)</t>
  </si>
  <si>
    <t>Cantidad de Solicitudes respondidas y que luego hayan sido presentadas a la SEC, durante el período de evaluación (RRPS)</t>
  </si>
  <si>
    <t>Eficacia  Reclamos                    EFC=1-RRPS/RR*100</t>
  </si>
  <si>
    <t>Eficacia  Consultas                    EFC=1-RRPS/RR*100</t>
  </si>
  <si>
    <t>Eficacia  Solicitudes                    EFC=1-RRPS/RR*100</t>
  </si>
  <si>
    <t xml:space="preserve">Consultas </t>
  </si>
  <si>
    <t>Cantidad de Reclamos respondidas dentro del plazo máximo establecido, durante el período de evaluación (RRP)</t>
  </si>
  <si>
    <t>Cantidad de Consultas respondidas dentro del plazo máximo establecido, durante el período de evaluación (RRP)</t>
  </si>
  <si>
    <t>Cantidad de Solicitudes respondidas dentro del plazo máximo establecido, durante el período de evaluación (RRP)</t>
  </si>
  <si>
    <t>Oportunidad del Servicio Comercial Reclamos  OP=RRP/RR*100</t>
  </si>
  <si>
    <t>Oportunidad del Servicio Comercial Consultas   OP=RRP/RR*100</t>
  </si>
  <si>
    <t>Oportunidad del Servicio Comercial Solicitudes   OP=RRP/RR*100</t>
  </si>
  <si>
    <t>Tiempo  en los cuales se resolvió el Reclamo dentro del periodo de evaluación (t_RR)</t>
  </si>
  <si>
    <t>Tiempo  en los cuales se resolvió la Consulta dentro del periodo de evaluación (t_RR)</t>
  </si>
  <si>
    <t>Tiempo  en los cuales se resolvió la Solicitud, dentro del periodo de evaluación (t_RR)</t>
  </si>
  <si>
    <t>Reclamo</t>
  </si>
  <si>
    <t>Consulta</t>
  </si>
  <si>
    <t>Solicitud</t>
  </si>
  <si>
    <t>Tiempo Medio de Resolución de Reclamos TRR= S t_RR/RR</t>
  </si>
  <si>
    <t>Tiempo Medio de Resolución de Consultas TRR= S t_RR/RR</t>
  </si>
  <si>
    <t>Tiempo Medio de Resolución de Solicitudes. TRR= S t_RR/RR</t>
  </si>
  <si>
    <t>Indicador del nivel de Reclamos, INR=RR/NC</t>
  </si>
  <si>
    <t>Indicador del nivel de Consultas,  INR=RR/NC</t>
  </si>
  <si>
    <t>Indicador del nivel de Solicitudes INR=RR/NC</t>
  </si>
  <si>
    <t>ID</t>
  </si>
  <si>
    <t>021</t>
  </si>
  <si>
    <t>COOPELAN LTDA</t>
  </si>
  <si>
    <t>FLE</t>
  </si>
  <si>
    <t>Fer</t>
  </si>
  <si>
    <t>FErL</t>
  </si>
  <si>
    <t>FE</t>
  </si>
  <si>
    <t>NF</t>
  </si>
  <si>
    <t>PI</t>
  </si>
  <si>
    <t>PCU</t>
  </si>
  <si>
    <t>RESPONSABLE</t>
  </si>
  <si>
    <t>JP</t>
  </si>
  <si>
    <t>LM</t>
  </si>
  <si>
    <t>Cantidad de Reclamos,  respondidos durante el período de evaluación (RR)</t>
  </si>
  <si>
    <t>Cantidad de Consultas ingresadas durante el período de evaluación (RI)</t>
  </si>
  <si>
    <t>Cantidad de Solicitudes ingresadas durante el período de evaluación (RI)</t>
  </si>
  <si>
    <t>Cantidad de Reclamos respondidos y que luego hayan sido presentadas a la SEC, durante el período de evaluación (RRPS)</t>
  </si>
  <si>
    <t>Tipo de requerimiento</t>
  </si>
  <si>
    <t>mm/yyyy</t>
  </si>
  <si>
    <t>Eficiencia del Servicio Comercial (Eficiencia)</t>
  </si>
  <si>
    <t>Eficacia del Servicio Comercial (Eficacia)</t>
  </si>
  <si>
    <t>Oportunidad del Servicio Comercial (OP)</t>
  </si>
  <si>
    <t>Tiempo Medio de Resolución de Reclamos, Consultas y Solicitudes (TRR)</t>
  </si>
  <si>
    <t>Indicador del nivel de Reclamos, Consultas y Solicitudes (INR)</t>
  </si>
  <si>
    <t>Indicador de Facturas Emitidas (IFE)</t>
  </si>
  <si>
    <t>Indicador de Facturas Emitidas con Consumos Estimados (IFEEs)</t>
  </si>
  <si>
    <t>Errores en Emisión de Facturas por Errores de Lectura (EFErL)</t>
  </si>
  <si>
    <t>Errores en Emisión de Facturas por Errores Distintos al de Lectura (EF)</t>
  </si>
  <si>
    <t>Pagos Mal Imputados (PMI)</t>
  </si>
  <si>
    <t>COOPELAN LTDA.</t>
  </si>
  <si>
    <t>Indicador de Facturas Emitidas  IFE=1-FE/NF*100</t>
  </si>
  <si>
    <t>Exigencia</t>
  </si>
  <si>
    <t>% clientes</t>
  </si>
  <si>
    <t>Cantidad clientes</t>
  </si>
  <si>
    <t>PERIODO 12 MESES MOVILES</t>
  </si>
  <si>
    <t>022</t>
  </si>
  <si>
    <t>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</si>
</sst>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0" fontId="4" fillId="0" borderId="0"/>
  </cellStyleXfs>
  <cellXfs count="111">
    <xf numFmtId="0" fontId="0" fillId="0" borderId="0" xfId="0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9" fontId="3" fillId="0" borderId="1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/>
    <xf numFmtId="9" fontId="1" fillId="6" borderId="1" xfId="1" applyFont="1" applyFill="1" applyBorder="1"/>
    <xf numFmtId="2" fontId="1" fillId="6" borderId="1" xfId="0" applyNumberFormat="1" applyFont="1" applyFill="1" applyBorder="1"/>
    <xf numFmtId="4" fontId="1" fillId="6" borderId="1" xfId="0" applyNumberFormat="1" applyFont="1" applyFill="1" applyBorder="1"/>
    <xf numFmtId="9" fontId="1" fillId="7" borderId="1" xfId="1" applyFont="1" applyFill="1" applyBorder="1"/>
    <xf numFmtId="2" fontId="1" fillId="7" borderId="1" xfId="0" applyNumberFormat="1" applyFont="1" applyFill="1" applyBorder="1"/>
    <xf numFmtId="9" fontId="1" fillId="6" borderId="1" xfId="1" applyNumberFormat="1" applyFont="1" applyFill="1" applyBorder="1"/>
    <xf numFmtId="1" fontId="1" fillId="0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164" fontId="1" fillId="0" borderId="2" xfId="0" applyNumberFormat="1" applyFont="1" applyFill="1" applyBorder="1"/>
    <xf numFmtId="9" fontId="1" fillId="6" borderId="2" xfId="1" applyFont="1" applyFill="1" applyBorder="1"/>
    <xf numFmtId="9" fontId="1" fillId="7" borderId="2" xfId="1" applyFont="1" applyFill="1" applyBorder="1"/>
    <xf numFmtId="2" fontId="1" fillId="6" borderId="2" xfId="0" applyNumberFormat="1" applyFont="1" applyFill="1" applyBorder="1"/>
    <xf numFmtId="2" fontId="1" fillId="7" borderId="2" xfId="0" applyNumberFormat="1" applyFont="1" applyFill="1" applyBorder="1"/>
    <xf numFmtId="10" fontId="1" fillId="0" borderId="2" xfId="1" applyNumberFormat="1" applyFont="1" applyFill="1" applyBorder="1"/>
    <xf numFmtId="4" fontId="1" fillId="6" borderId="2" xfId="0" applyNumberFormat="1" applyFont="1" applyFill="1" applyBorder="1"/>
    <xf numFmtId="1" fontId="1" fillId="0" borderId="2" xfId="0" applyNumberFormat="1" applyFont="1" applyFill="1" applyBorder="1"/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8" borderId="2" xfId="0" applyFont="1" applyFill="1" applyBorder="1"/>
    <xf numFmtId="164" fontId="1" fillId="8" borderId="2" xfId="0" applyNumberFormat="1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3" fontId="0" fillId="0" borderId="0" xfId="0" applyNumberFormat="1"/>
    <xf numFmtId="3" fontId="1" fillId="0" borderId="1" xfId="0" applyNumberFormat="1" applyFont="1" applyFill="1" applyBorder="1"/>
    <xf numFmtId="164" fontId="3" fillId="0" borderId="0" xfId="0" applyNumberFormat="1" applyFont="1"/>
    <xf numFmtId="0" fontId="0" fillId="9" borderId="0" xfId="0" applyFill="1"/>
    <xf numFmtId="0" fontId="9" fillId="9" borderId="0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9" fontId="1" fillId="0" borderId="0" xfId="1" applyFont="1" applyFill="1" applyBorder="1"/>
    <xf numFmtId="0" fontId="2" fillId="0" borderId="0" xfId="0" applyFont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9" fontId="10" fillId="10" borderId="0" xfId="1" applyFont="1" applyFill="1" applyBorder="1" applyAlignment="1">
      <alignment horizontal="center" vertical="center"/>
    </xf>
    <xf numFmtId="14" fontId="0" fillId="0" borderId="0" xfId="0" applyNumberFormat="1"/>
    <xf numFmtId="0" fontId="1" fillId="6" borderId="1" xfId="0" applyFont="1" applyFill="1" applyBorder="1"/>
    <xf numFmtId="0" fontId="11" fillId="0" borderId="1" xfId="0" applyFont="1" applyFill="1" applyBorder="1"/>
    <xf numFmtId="164" fontId="11" fillId="0" borderId="1" xfId="0" applyNumberFormat="1" applyFont="1" applyFill="1" applyBorder="1"/>
    <xf numFmtId="1" fontId="11" fillId="0" borderId="1" xfId="0" applyNumberFormat="1" applyFont="1" applyFill="1" applyBorder="1"/>
    <xf numFmtId="10" fontId="11" fillId="0" borderId="1" xfId="1" applyNumberFormat="1" applyFont="1" applyFill="1" applyBorder="1"/>
    <xf numFmtId="0" fontId="12" fillId="0" borderId="0" xfId="0" applyFont="1" applyFill="1"/>
    <xf numFmtId="9" fontId="3" fillId="0" borderId="9" xfId="1" applyNumberFormat="1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9" fontId="3" fillId="0" borderId="12" xfId="1" applyNumberFormat="1" applyFont="1" applyFill="1" applyBorder="1" applyAlignment="1">
      <alignment horizontal="center" vertical="center"/>
    </xf>
    <xf numFmtId="9" fontId="1" fillId="6" borderId="14" xfId="1" applyNumberFormat="1" applyFont="1" applyFill="1" applyBorder="1"/>
    <xf numFmtId="9" fontId="1" fillId="7" borderId="14" xfId="1" applyFont="1" applyFill="1" applyBorder="1"/>
    <xf numFmtId="9" fontId="1" fillId="6" borderId="14" xfId="1" applyFont="1" applyFill="1" applyBorder="1"/>
    <xf numFmtId="2" fontId="1" fillId="6" borderId="14" xfId="0" applyNumberFormat="1" applyFont="1" applyFill="1" applyBorder="1"/>
    <xf numFmtId="2" fontId="1" fillId="7" borderId="14" xfId="0" applyNumberFormat="1" applyFont="1" applyFill="1" applyBorder="1"/>
    <xf numFmtId="4" fontId="1" fillId="6" borderId="14" xfId="0" applyNumberFormat="1" applyFont="1" applyFill="1" applyBorder="1"/>
    <xf numFmtId="0" fontId="0" fillId="0" borderId="1" xfId="0" applyBorder="1"/>
    <xf numFmtId="3" fontId="0" fillId="0" borderId="1" xfId="0" applyNumberFormat="1" applyBorder="1"/>
    <xf numFmtId="0" fontId="11" fillId="8" borderId="1" xfId="0" applyFont="1" applyFill="1" applyBorder="1"/>
    <xf numFmtId="164" fontId="11" fillId="8" borderId="1" xfId="0" applyNumberFormat="1" applyFont="1" applyFill="1" applyBorder="1"/>
    <xf numFmtId="164" fontId="3" fillId="11" borderId="1" xfId="0" applyNumberFormat="1" applyFont="1" applyFill="1" applyBorder="1"/>
    <xf numFmtId="164" fontId="3" fillId="8" borderId="1" xfId="0" applyNumberFormat="1" applyFont="1" applyFill="1" applyBorder="1"/>
    <xf numFmtId="164" fontId="1" fillId="0" borderId="0" xfId="0" applyNumberFormat="1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1" fontId="11" fillId="0" borderId="0" xfId="0" applyNumberFormat="1" applyFont="1" applyFill="1" applyBorder="1"/>
    <xf numFmtId="3" fontId="1" fillId="0" borderId="0" xfId="0" applyNumberFormat="1" applyFont="1" applyFill="1" applyBorder="1"/>
    <xf numFmtId="0" fontId="1" fillId="5" borderId="2" xfId="0" applyFont="1" applyFill="1" applyBorder="1"/>
    <xf numFmtId="164" fontId="1" fillId="5" borderId="2" xfId="0" applyNumberFormat="1" applyFont="1" applyFill="1" applyBorder="1"/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4"/>
    <cellStyle name="Normal 4" xfId="5"/>
    <cellStyle name="Normal 5" xfId="2"/>
    <cellStyle name="Porcentaj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111"/>
  <sheetViews>
    <sheetView zoomScale="110" zoomScaleNormal="110" workbookViewId="0">
      <pane xSplit="3" ySplit="3" topLeftCell="D72" activePane="bottomRight" state="frozen"/>
      <selection activeCell="F5" sqref="F5"/>
      <selection pane="topRight" activeCell="I5" sqref="I5"/>
      <selection pane="bottomLeft" activeCell="F7" sqref="F7"/>
      <selection pane="bottomRight" activeCell="BN77" sqref="D77:BN77"/>
    </sheetView>
  </sheetViews>
  <sheetFormatPr baseColWidth="10" defaultRowHeight="15" x14ac:dyDescent="0.25"/>
  <cols>
    <col min="1" max="1" width="6.140625" customWidth="1"/>
    <col min="2" max="2" width="6" customWidth="1"/>
    <col min="3" max="4" width="8" customWidth="1"/>
    <col min="5" max="5" width="9.5703125" customWidth="1"/>
    <col min="6" max="6" width="9.140625" customWidth="1"/>
    <col min="7" max="7" width="9" customWidth="1"/>
    <col min="8" max="8" width="6.42578125" bestFit="1" customWidth="1"/>
    <col min="9" max="9" width="9.140625" customWidth="1"/>
    <col min="10" max="10" width="10" customWidth="1"/>
    <col min="11" max="11" width="9" customWidth="1"/>
    <col min="12" max="12" width="6.42578125" bestFit="1" customWidth="1"/>
    <col min="13" max="13" width="9.140625" customWidth="1"/>
    <col min="14" max="14" width="8.85546875" customWidth="1"/>
    <col min="15" max="15" width="9.42578125" customWidth="1"/>
    <col min="16" max="16" width="10.140625" bestFit="1" customWidth="1"/>
    <col min="17" max="18" width="13.5703125" customWidth="1"/>
    <col min="19" max="19" width="6.42578125" bestFit="1" customWidth="1"/>
    <col min="20" max="21" width="13.5703125" customWidth="1"/>
    <col min="22" max="22" width="6.42578125" bestFit="1" customWidth="1"/>
    <col min="23" max="23" width="13.5703125" customWidth="1"/>
    <col min="24" max="24" width="11.85546875" customWidth="1"/>
    <col min="25" max="25" width="6.42578125" bestFit="1" customWidth="1"/>
    <col min="26" max="27" width="12.140625" customWidth="1"/>
    <col min="28" max="28" width="6.42578125" bestFit="1" customWidth="1"/>
    <col min="29" max="30" width="12.140625" customWidth="1"/>
    <col min="31" max="31" width="6.42578125" bestFit="1" customWidth="1"/>
    <col min="32" max="32" width="12.140625" customWidth="1"/>
    <col min="34" max="34" width="6.42578125" bestFit="1" customWidth="1"/>
    <col min="37" max="37" width="6.42578125" bestFit="1" customWidth="1"/>
    <col min="40" max="40" width="6.42578125" bestFit="1" customWidth="1"/>
    <col min="43" max="43" width="6.42578125" bestFit="1" customWidth="1"/>
    <col min="45" max="45" width="6.140625" bestFit="1" customWidth="1"/>
    <col min="46" max="46" width="6.85546875" bestFit="1" customWidth="1"/>
    <col min="47" max="47" width="12.5703125" customWidth="1"/>
    <col min="53" max="53" width="6.42578125" bestFit="1" customWidth="1"/>
    <col min="55" max="55" width="11.85546875" customWidth="1"/>
    <col min="56" max="56" width="6.42578125" bestFit="1" customWidth="1"/>
    <col min="59" max="59" width="6.42578125" bestFit="1" customWidth="1"/>
    <col min="62" max="62" width="6.42578125" bestFit="1" customWidth="1"/>
    <col min="66" max="66" width="6.42578125" bestFit="1" customWidth="1"/>
  </cols>
  <sheetData>
    <row r="1" spans="1:66" s="10" customFormat="1" ht="10.5" x14ac:dyDescent="0.35">
      <c r="A1" s="109" t="s">
        <v>48</v>
      </c>
      <c r="B1" s="110"/>
      <c r="C1" s="50"/>
      <c r="D1" s="50"/>
      <c r="E1" s="108" t="s">
        <v>15</v>
      </c>
      <c r="F1" s="108"/>
      <c r="G1" s="108"/>
      <c r="H1" s="58"/>
      <c r="I1" s="108" t="s">
        <v>16</v>
      </c>
      <c r="J1" s="108"/>
      <c r="K1" s="108"/>
      <c r="L1" s="58"/>
      <c r="M1" s="108" t="s">
        <v>17</v>
      </c>
      <c r="N1" s="108"/>
      <c r="O1" s="108"/>
      <c r="P1" s="58"/>
      <c r="Q1" s="108" t="s">
        <v>15</v>
      </c>
      <c r="R1" s="108"/>
      <c r="S1" s="58"/>
      <c r="T1" s="108" t="s">
        <v>16</v>
      </c>
      <c r="U1" s="108"/>
      <c r="V1" s="58"/>
      <c r="W1" s="108" t="s">
        <v>17</v>
      </c>
      <c r="X1" s="108"/>
      <c r="Y1" s="58"/>
      <c r="Z1" s="108" t="s">
        <v>15</v>
      </c>
      <c r="AA1" s="108"/>
      <c r="AB1" s="58"/>
      <c r="AC1" s="108" t="s">
        <v>29</v>
      </c>
      <c r="AD1" s="108"/>
      <c r="AE1" s="58"/>
      <c r="AF1" s="108" t="s">
        <v>17</v>
      </c>
      <c r="AG1" s="108"/>
      <c r="AH1" s="58"/>
      <c r="AI1" s="108" t="s">
        <v>39</v>
      </c>
      <c r="AJ1" s="108"/>
      <c r="AK1" s="58"/>
      <c r="AL1" s="108" t="s">
        <v>40</v>
      </c>
      <c r="AM1" s="108"/>
      <c r="AN1" s="58"/>
      <c r="AO1" s="108" t="s">
        <v>41</v>
      </c>
      <c r="AP1" s="108"/>
      <c r="AQ1" s="58"/>
      <c r="AR1" s="58"/>
      <c r="AS1" s="58"/>
      <c r="AT1" s="58"/>
      <c r="AU1" s="58" t="s">
        <v>15</v>
      </c>
      <c r="AV1" s="58" t="s">
        <v>40</v>
      </c>
      <c r="AW1" s="58" t="s">
        <v>17</v>
      </c>
      <c r="AX1" s="58" t="s">
        <v>51</v>
      </c>
      <c r="AY1" s="58" t="s">
        <v>55</v>
      </c>
      <c r="AZ1" s="58"/>
      <c r="BA1" s="58"/>
      <c r="BB1" s="58" t="s">
        <v>54</v>
      </c>
      <c r="BC1" s="58"/>
      <c r="BD1" s="58"/>
      <c r="BE1" s="58" t="s">
        <v>53</v>
      </c>
      <c r="BF1" s="58"/>
      <c r="BG1" s="58"/>
      <c r="BH1" s="58" t="s">
        <v>52</v>
      </c>
      <c r="BI1" s="58"/>
      <c r="BJ1" s="58"/>
      <c r="BK1" s="58" t="s">
        <v>56</v>
      </c>
      <c r="BL1" s="58" t="s">
        <v>57</v>
      </c>
      <c r="BM1" s="58"/>
      <c r="BN1" s="59"/>
    </row>
    <row r="2" spans="1:66" s="10" customFormat="1" ht="10.5" x14ac:dyDescent="0.35">
      <c r="A2" s="9"/>
      <c r="B2" s="8"/>
      <c r="C2" s="8"/>
      <c r="D2" s="8"/>
      <c r="E2" s="8"/>
      <c r="F2" s="8"/>
      <c r="G2" s="27">
        <v>1</v>
      </c>
      <c r="H2" s="40"/>
      <c r="I2" s="8"/>
      <c r="J2" s="8"/>
      <c r="K2" s="27">
        <v>1</v>
      </c>
      <c r="L2" s="40"/>
      <c r="M2" s="8"/>
      <c r="N2" s="8"/>
      <c r="O2" s="27">
        <v>1</v>
      </c>
      <c r="P2" s="40"/>
      <c r="Q2" s="8"/>
      <c r="R2" s="27">
        <v>2</v>
      </c>
      <c r="S2" s="40"/>
      <c r="T2" s="8"/>
      <c r="U2" s="27">
        <v>2</v>
      </c>
      <c r="V2" s="40"/>
      <c r="W2" s="8"/>
      <c r="X2" s="27">
        <v>2</v>
      </c>
      <c r="Y2" s="40"/>
      <c r="Z2" s="8"/>
      <c r="AA2" s="27">
        <v>3</v>
      </c>
      <c r="AB2" s="40"/>
      <c r="AC2" s="8"/>
      <c r="AD2" s="27">
        <v>3</v>
      </c>
      <c r="AE2" s="40"/>
      <c r="AF2" s="8"/>
      <c r="AG2" s="27">
        <v>3</v>
      </c>
      <c r="AH2" s="40"/>
      <c r="AI2" s="8"/>
      <c r="AJ2" s="27">
        <v>4</v>
      </c>
      <c r="AK2" s="40"/>
      <c r="AL2" s="8"/>
      <c r="AM2" s="27">
        <v>4</v>
      </c>
      <c r="AN2" s="40"/>
      <c r="AO2" s="8"/>
      <c r="AP2" s="27">
        <v>4</v>
      </c>
      <c r="AQ2" s="40"/>
      <c r="AR2" s="8"/>
      <c r="AS2" s="8"/>
      <c r="AT2" s="8"/>
      <c r="AU2" s="27">
        <v>5</v>
      </c>
      <c r="AV2" s="27">
        <v>5</v>
      </c>
      <c r="AW2" s="27">
        <v>5</v>
      </c>
      <c r="AX2" s="8"/>
      <c r="AY2" s="28"/>
      <c r="AZ2" s="27">
        <v>7</v>
      </c>
      <c r="BA2" s="40"/>
      <c r="BB2" s="8"/>
      <c r="BC2" s="27">
        <v>6</v>
      </c>
      <c r="BD2" s="40"/>
      <c r="BE2" s="8"/>
      <c r="BF2" s="27">
        <v>8</v>
      </c>
      <c r="BG2" s="40"/>
      <c r="BH2" s="8"/>
      <c r="BI2" s="27">
        <v>9</v>
      </c>
      <c r="BJ2" s="40"/>
      <c r="BK2" s="8"/>
      <c r="BL2" s="8"/>
      <c r="BM2" s="27">
        <v>10</v>
      </c>
      <c r="BN2" s="51"/>
    </row>
    <row r="3" spans="1:66" s="10" customFormat="1" ht="71.45" customHeight="1" thickBot="1" x14ac:dyDescent="0.3">
      <c r="A3" s="60" t="s">
        <v>2</v>
      </c>
      <c r="B3" s="61" t="s">
        <v>0</v>
      </c>
      <c r="C3" s="61" t="s">
        <v>1</v>
      </c>
      <c r="D3" s="55" t="s">
        <v>65</v>
      </c>
      <c r="E3" s="52" t="s">
        <v>61</v>
      </c>
      <c r="F3" s="52" t="s">
        <v>18</v>
      </c>
      <c r="G3" s="53" t="s">
        <v>20</v>
      </c>
      <c r="H3" s="54" t="s">
        <v>79</v>
      </c>
      <c r="I3" s="52" t="s">
        <v>19</v>
      </c>
      <c r="J3" s="52" t="s">
        <v>62</v>
      </c>
      <c r="K3" s="53" t="s">
        <v>21</v>
      </c>
      <c r="L3" s="54" t="s">
        <v>79</v>
      </c>
      <c r="M3" s="52" t="s">
        <v>22</v>
      </c>
      <c r="N3" s="52" t="s">
        <v>63</v>
      </c>
      <c r="O3" s="53" t="s">
        <v>23</v>
      </c>
      <c r="P3" s="54" t="s">
        <v>79</v>
      </c>
      <c r="Q3" s="52" t="s">
        <v>64</v>
      </c>
      <c r="R3" s="53" t="s">
        <v>26</v>
      </c>
      <c r="S3" s="54" t="s">
        <v>79</v>
      </c>
      <c r="T3" s="52" t="s">
        <v>24</v>
      </c>
      <c r="U3" s="53" t="s">
        <v>27</v>
      </c>
      <c r="V3" s="54" t="s">
        <v>79</v>
      </c>
      <c r="W3" s="52" t="s">
        <v>25</v>
      </c>
      <c r="X3" s="53" t="s">
        <v>28</v>
      </c>
      <c r="Y3" s="54" t="s">
        <v>79</v>
      </c>
      <c r="Z3" s="52" t="s">
        <v>30</v>
      </c>
      <c r="AA3" s="53" t="s">
        <v>33</v>
      </c>
      <c r="AB3" s="54" t="s">
        <v>79</v>
      </c>
      <c r="AC3" s="52" t="s">
        <v>31</v>
      </c>
      <c r="AD3" s="53" t="s">
        <v>34</v>
      </c>
      <c r="AE3" s="54" t="s">
        <v>79</v>
      </c>
      <c r="AF3" s="52" t="s">
        <v>32</v>
      </c>
      <c r="AG3" s="53" t="s">
        <v>35</v>
      </c>
      <c r="AH3" s="54" t="s">
        <v>79</v>
      </c>
      <c r="AI3" s="55" t="s">
        <v>36</v>
      </c>
      <c r="AJ3" s="53" t="s">
        <v>42</v>
      </c>
      <c r="AK3" s="54" t="s">
        <v>79</v>
      </c>
      <c r="AL3" s="55" t="s">
        <v>37</v>
      </c>
      <c r="AM3" s="53" t="s">
        <v>43</v>
      </c>
      <c r="AN3" s="54" t="s">
        <v>79</v>
      </c>
      <c r="AO3" s="55" t="s">
        <v>38</v>
      </c>
      <c r="AP3" s="53" t="s">
        <v>44</v>
      </c>
      <c r="AQ3" s="54" t="s">
        <v>79</v>
      </c>
      <c r="AR3" s="55" t="s">
        <v>3</v>
      </c>
      <c r="AS3" s="56" t="s">
        <v>81</v>
      </c>
      <c r="AT3" s="56" t="s">
        <v>80</v>
      </c>
      <c r="AU3" s="53" t="s">
        <v>45</v>
      </c>
      <c r="AV3" s="53" t="s">
        <v>46</v>
      </c>
      <c r="AW3" s="53" t="s">
        <v>47</v>
      </c>
      <c r="AX3" s="52" t="s">
        <v>6</v>
      </c>
      <c r="AY3" s="55" t="s">
        <v>5</v>
      </c>
      <c r="AZ3" s="53" t="s">
        <v>7</v>
      </c>
      <c r="BA3" s="54" t="s">
        <v>79</v>
      </c>
      <c r="BB3" s="52" t="s">
        <v>4</v>
      </c>
      <c r="BC3" s="53" t="s">
        <v>78</v>
      </c>
      <c r="BD3" s="54" t="s">
        <v>79</v>
      </c>
      <c r="BE3" s="52" t="s">
        <v>9</v>
      </c>
      <c r="BF3" s="53" t="s">
        <v>8</v>
      </c>
      <c r="BG3" s="54" t="s">
        <v>79</v>
      </c>
      <c r="BH3" s="52" t="s">
        <v>10</v>
      </c>
      <c r="BI3" s="53" t="s">
        <v>11</v>
      </c>
      <c r="BJ3" s="54" t="s">
        <v>79</v>
      </c>
      <c r="BK3" s="55" t="s">
        <v>12</v>
      </c>
      <c r="BL3" s="55" t="s">
        <v>13</v>
      </c>
      <c r="BM3" s="53" t="s">
        <v>14</v>
      </c>
      <c r="BN3" s="57" t="s">
        <v>79</v>
      </c>
    </row>
    <row r="4" spans="1:66" s="7" customFormat="1" ht="14.45" x14ac:dyDescent="0.35">
      <c r="A4" s="62" t="s">
        <v>49</v>
      </c>
      <c r="B4" s="62" t="s">
        <v>50</v>
      </c>
      <c r="C4" s="63">
        <v>43101</v>
      </c>
      <c r="D4" s="42"/>
      <c r="E4" s="41"/>
      <c r="F4" s="41"/>
      <c r="G4" s="43" t="e">
        <f t="shared" ref="G4:G12" si="0">E4/F4*1</f>
        <v>#DIV/0!</v>
      </c>
      <c r="H4" s="44">
        <v>0.95</v>
      </c>
      <c r="I4" s="41"/>
      <c r="J4" s="41"/>
      <c r="K4" s="43" t="e">
        <f t="shared" ref="K4:K12" si="1">I4/J4*1</f>
        <v>#DIV/0!</v>
      </c>
      <c r="L4" s="44">
        <v>0.97</v>
      </c>
      <c r="M4" s="41"/>
      <c r="N4" s="41"/>
      <c r="O4" s="43" t="e">
        <f t="shared" ref="O4:O15" si="2">M4/N4*1</f>
        <v>#DIV/0!</v>
      </c>
      <c r="P4" s="44">
        <v>0.75</v>
      </c>
      <c r="Q4" s="41"/>
      <c r="R4" s="43" t="e">
        <f t="shared" ref="R4:R12" si="3">(1-Q4/E4)*1</f>
        <v>#DIV/0!</v>
      </c>
      <c r="S4" s="44">
        <v>0.9</v>
      </c>
      <c r="T4" s="41"/>
      <c r="U4" s="43" t="e">
        <f t="shared" ref="U4:U15" si="4">(1-T4/I4)*1</f>
        <v>#DIV/0!</v>
      </c>
      <c r="V4" s="44">
        <v>0.99</v>
      </c>
      <c r="W4" s="41"/>
      <c r="X4" s="43" t="e">
        <f t="shared" ref="X4:X15" si="5">(1-W4/M4)*1</f>
        <v>#DIV/0!</v>
      </c>
      <c r="Y4" s="44">
        <v>0.99</v>
      </c>
      <c r="Z4" s="41"/>
      <c r="AA4" s="43" t="e">
        <f t="shared" ref="AA4:AA12" si="6">Z4/E4*1</f>
        <v>#DIV/0!</v>
      </c>
      <c r="AB4" s="44">
        <v>0.99</v>
      </c>
      <c r="AC4" s="41"/>
      <c r="AD4" s="43" t="e">
        <f t="shared" ref="AD4:AD63" si="7">AC4/I4*1</f>
        <v>#DIV/0!</v>
      </c>
      <c r="AE4" s="44">
        <v>0.99</v>
      </c>
      <c r="AF4" s="41"/>
      <c r="AG4" s="43" t="e">
        <f t="shared" ref="AG4:AG63" si="8">AF4/M4*1</f>
        <v>#DIV/0!</v>
      </c>
      <c r="AH4" s="44">
        <v>0.75</v>
      </c>
      <c r="AI4" s="41"/>
      <c r="AJ4" s="45" t="e">
        <f>AI4/E4</f>
        <v>#DIV/0!</v>
      </c>
      <c r="AK4" s="46">
        <v>20</v>
      </c>
      <c r="AL4" s="41"/>
      <c r="AM4" s="45" t="e">
        <f>AL4/I4</f>
        <v>#DIV/0!</v>
      </c>
      <c r="AN4" s="46">
        <v>1</v>
      </c>
      <c r="AO4" s="41"/>
      <c r="AP4" s="45" t="e">
        <f>AO4/M4</f>
        <v>#DIV/0!</v>
      </c>
      <c r="AQ4" s="46">
        <v>20</v>
      </c>
      <c r="AR4" s="41"/>
      <c r="AS4" s="41"/>
      <c r="AT4" s="47"/>
      <c r="AU4" s="48" t="e">
        <f>E4/AR4</f>
        <v>#DIV/0!</v>
      </c>
      <c r="AV4" s="48" t="e">
        <f>I4/AR4</f>
        <v>#DIV/0!</v>
      </c>
      <c r="AW4" s="48" t="e">
        <f>M4/AR4</f>
        <v>#DIV/0!</v>
      </c>
      <c r="AX4" s="41"/>
      <c r="AY4" s="41"/>
      <c r="AZ4" s="43" t="e">
        <f t="shared" ref="AZ4:AZ15" si="9">(1-AX4/AY4)*1</f>
        <v>#DIV/0!</v>
      </c>
      <c r="BA4" s="44">
        <v>0.95</v>
      </c>
      <c r="BB4" s="41"/>
      <c r="BC4" s="43" t="e">
        <f t="shared" ref="BC4:BC15" si="10">(1-BB4/AY4)*1</f>
        <v>#DIV/0!</v>
      </c>
      <c r="BD4" s="44">
        <v>0.95</v>
      </c>
      <c r="BE4" s="41"/>
      <c r="BF4" s="45" t="e">
        <f t="shared" ref="BF4:BF15" si="11">1-BE4/AY4</f>
        <v>#DIV/0!</v>
      </c>
      <c r="BG4" s="46">
        <v>0.99</v>
      </c>
      <c r="BH4" s="41"/>
      <c r="BI4" s="45" t="e">
        <f t="shared" ref="BI4:BI15" si="12">1-BH4/AY4</f>
        <v>#DIV/0!</v>
      </c>
      <c r="BJ4" s="46">
        <v>0.99</v>
      </c>
      <c r="BK4" s="49"/>
      <c r="BL4" s="41"/>
      <c r="BM4" s="45" t="e">
        <f t="shared" ref="BM4:BM15" si="13">1-BK4/BL4</f>
        <v>#DIV/0!</v>
      </c>
      <c r="BN4" s="46">
        <v>0.99</v>
      </c>
    </row>
    <row r="5" spans="1:66" s="7" customFormat="1" ht="14.45" x14ac:dyDescent="0.35">
      <c r="A5" s="64" t="s">
        <v>49</v>
      </c>
      <c r="B5" s="64" t="s">
        <v>50</v>
      </c>
      <c r="C5" s="65">
        <v>43132</v>
      </c>
      <c r="D5" s="6"/>
      <c r="E5" s="1"/>
      <c r="F5" s="1"/>
      <c r="G5" s="33" t="e">
        <f t="shared" si="0"/>
        <v>#DIV/0!</v>
      </c>
      <c r="H5" s="36">
        <f t="shared" ref="H5:H15" si="14">+$H$4</f>
        <v>0.95</v>
      </c>
      <c r="I5" s="1"/>
      <c r="J5" s="1"/>
      <c r="K5" s="33" t="e">
        <f t="shared" si="1"/>
        <v>#DIV/0!</v>
      </c>
      <c r="L5" s="36">
        <f t="shared" ref="L5:L15" si="15">+$L$4</f>
        <v>0.97</v>
      </c>
      <c r="M5" s="1"/>
      <c r="N5" s="1"/>
      <c r="O5" s="33" t="e">
        <f t="shared" si="2"/>
        <v>#DIV/0!</v>
      </c>
      <c r="P5" s="36">
        <f t="shared" ref="P5:P15" si="16">+$P$4</f>
        <v>0.75</v>
      </c>
      <c r="Q5" s="1"/>
      <c r="R5" s="33" t="e">
        <f t="shared" si="3"/>
        <v>#DIV/0!</v>
      </c>
      <c r="S5" s="36">
        <f t="shared" ref="S5:S15" si="17">+$S$4</f>
        <v>0.9</v>
      </c>
      <c r="T5" s="1"/>
      <c r="U5" s="33" t="e">
        <f t="shared" si="4"/>
        <v>#DIV/0!</v>
      </c>
      <c r="V5" s="36">
        <f t="shared" ref="V5:V15" si="18">+$V$4</f>
        <v>0.99</v>
      </c>
      <c r="W5" s="1"/>
      <c r="X5" s="33" t="e">
        <f t="shared" si="5"/>
        <v>#DIV/0!</v>
      </c>
      <c r="Y5" s="36">
        <f t="shared" ref="Y5:Y15" si="19">+$Y$4</f>
        <v>0.99</v>
      </c>
      <c r="Z5" s="1"/>
      <c r="AA5" s="33" t="e">
        <f t="shared" si="6"/>
        <v>#DIV/0!</v>
      </c>
      <c r="AB5" s="36">
        <f>+$AB$4</f>
        <v>0.99</v>
      </c>
      <c r="AC5" s="1"/>
      <c r="AD5" s="33" t="e">
        <f t="shared" si="7"/>
        <v>#DIV/0!</v>
      </c>
      <c r="AE5" s="36">
        <f>+$AE$4</f>
        <v>0.99</v>
      </c>
      <c r="AF5" s="1"/>
      <c r="AG5" s="33" t="e">
        <f t="shared" si="8"/>
        <v>#DIV/0!</v>
      </c>
      <c r="AH5" s="36">
        <f>+$AH$4</f>
        <v>0.75</v>
      </c>
      <c r="AI5" s="1"/>
      <c r="AJ5" s="34" t="e">
        <f>AI5/E5</f>
        <v>#DIV/0!</v>
      </c>
      <c r="AK5" s="37">
        <f t="shared" ref="AK5:AK15" si="20">+$AK$4</f>
        <v>20</v>
      </c>
      <c r="AL5" s="1"/>
      <c r="AM5" s="34" t="e">
        <f>AL5/I5</f>
        <v>#DIV/0!</v>
      </c>
      <c r="AN5" s="37">
        <f t="shared" ref="AN5:AN15" si="21">+$AN$4</f>
        <v>1</v>
      </c>
      <c r="AO5" s="1"/>
      <c r="AP5" s="34" t="e">
        <f>AO5/M5</f>
        <v>#DIV/0!</v>
      </c>
      <c r="AQ5" s="37">
        <f t="shared" ref="AQ5:AQ15" si="22">+$AQ$4</f>
        <v>20</v>
      </c>
      <c r="AR5" s="1"/>
      <c r="AS5" s="1">
        <f t="shared" ref="AS5" si="23">+AR5-AR4</f>
        <v>0</v>
      </c>
      <c r="AT5" s="32" t="e">
        <f t="shared" ref="AT5" si="24">+AR5/AR4-1</f>
        <v>#DIV/0!</v>
      </c>
      <c r="AU5" s="35" t="e">
        <f>E5/AR5</f>
        <v>#DIV/0!</v>
      </c>
      <c r="AV5" s="35" t="e">
        <f>I5/AR5</f>
        <v>#DIV/0!</v>
      </c>
      <c r="AW5" s="35" t="e">
        <f>M5/AR5</f>
        <v>#DIV/0!</v>
      </c>
      <c r="AX5" s="1"/>
      <c r="AY5" s="1"/>
      <c r="AZ5" s="33" t="e">
        <f t="shared" si="9"/>
        <v>#DIV/0!</v>
      </c>
      <c r="BA5" s="36">
        <f>+$BA$4</f>
        <v>0.95</v>
      </c>
      <c r="BB5" s="1"/>
      <c r="BC5" s="33" t="e">
        <f t="shared" si="10"/>
        <v>#DIV/0!</v>
      </c>
      <c r="BD5" s="36">
        <f>+$BD$4</f>
        <v>0.95</v>
      </c>
      <c r="BE5" s="1"/>
      <c r="BF5" s="34" t="e">
        <f t="shared" si="11"/>
        <v>#DIV/0!</v>
      </c>
      <c r="BG5" s="37">
        <f t="shared" ref="BG5:BG15" si="25">+$BG$4</f>
        <v>0.99</v>
      </c>
      <c r="BH5" s="1"/>
      <c r="BI5" s="34" t="e">
        <f t="shared" si="12"/>
        <v>#DIV/0!</v>
      </c>
      <c r="BJ5" s="37">
        <f>+$BJ$4</f>
        <v>0.99</v>
      </c>
      <c r="BK5" s="1"/>
      <c r="BL5" s="1"/>
      <c r="BM5" s="34" t="e">
        <f t="shared" si="13"/>
        <v>#DIV/0!</v>
      </c>
      <c r="BN5" s="37">
        <f t="shared" ref="BN5:BN15" si="26">+$BN$4</f>
        <v>0.99</v>
      </c>
    </row>
    <row r="6" spans="1:66" s="7" customFormat="1" ht="14.45" x14ac:dyDescent="0.35">
      <c r="A6" s="64" t="s">
        <v>49</v>
      </c>
      <c r="B6" s="64" t="s">
        <v>50</v>
      </c>
      <c r="C6" s="65">
        <v>43160</v>
      </c>
      <c r="D6" s="6"/>
      <c r="E6" s="1"/>
      <c r="F6" s="1"/>
      <c r="G6" s="33" t="e">
        <f t="shared" si="0"/>
        <v>#DIV/0!</v>
      </c>
      <c r="H6" s="36">
        <f t="shared" si="14"/>
        <v>0.95</v>
      </c>
      <c r="I6" s="1"/>
      <c r="J6" s="1"/>
      <c r="K6" s="33" t="e">
        <f t="shared" si="1"/>
        <v>#DIV/0!</v>
      </c>
      <c r="L6" s="36">
        <f t="shared" si="15"/>
        <v>0.97</v>
      </c>
      <c r="M6" s="1"/>
      <c r="N6" s="1"/>
      <c r="O6" s="33" t="e">
        <f t="shared" si="2"/>
        <v>#DIV/0!</v>
      </c>
      <c r="P6" s="36">
        <f t="shared" si="16"/>
        <v>0.75</v>
      </c>
      <c r="Q6" s="1"/>
      <c r="R6" s="33" t="e">
        <f t="shared" si="3"/>
        <v>#DIV/0!</v>
      </c>
      <c r="S6" s="36">
        <f t="shared" si="17"/>
        <v>0.9</v>
      </c>
      <c r="T6" s="1"/>
      <c r="U6" s="33" t="e">
        <f t="shared" si="4"/>
        <v>#DIV/0!</v>
      </c>
      <c r="V6" s="36">
        <f t="shared" si="18"/>
        <v>0.99</v>
      </c>
      <c r="W6" s="1"/>
      <c r="X6" s="33" t="e">
        <f t="shared" si="5"/>
        <v>#DIV/0!</v>
      </c>
      <c r="Y6" s="36">
        <f t="shared" si="19"/>
        <v>0.99</v>
      </c>
      <c r="Z6" s="1"/>
      <c r="AA6" s="33" t="e">
        <f t="shared" si="6"/>
        <v>#DIV/0!</v>
      </c>
      <c r="AB6" s="36">
        <f t="shared" ref="AB6:AB69" si="27">+$AB$4</f>
        <v>0.99</v>
      </c>
      <c r="AC6" s="1"/>
      <c r="AD6" s="33" t="e">
        <f t="shared" si="7"/>
        <v>#DIV/0!</v>
      </c>
      <c r="AE6" s="36">
        <f t="shared" ref="AE6:AE69" si="28">+$AE$4</f>
        <v>0.99</v>
      </c>
      <c r="AF6" s="1"/>
      <c r="AG6" s="33" t="e">
        <f t="shared" si="8"/>
        <v>#DIV/0!</v>
      </c>
      <c r="AH6" s="36">
        <f t="shared" ref="AH6:AH69" si="29">+$AH$4</f>
        <v>0.75</v>
      </c>
      <c r="AI6" s="1"/>
      <c r="AJ6" s="34" t="e">
        <f>AI6/E6</f>
        <v>#DIV/0!</v>
      </c>
      <c r="AK6" s="37">
        <f t="shared" si="20"/>
        <v>20</v>
      </c>
      <c r="AL6" s="1"/>
      <c r="AM6" s="34" t="e">
        <f>AL6/I6</f>
        <v>#DIV/0!</v>
      </c>
      <c r="AN6" s="37">
        <f t="shared" si="21"/>
        <v>1</v>
      </c>
      <c r="AO6" s="1"/>
      <c r="AP6" s="34" t="e">
        <f>AO6/M6</f>
        <v>#DIV/0!</v>
      </c>
      <c r="AQ6" s="37">
        <f t="shared" si="22"/>
        <v>20</v>
      </c>
      <c r="AR6" s="1"/>
      <c r="AS6" s="1">
        <f>+AR6-AR5</f>
        <v>0</v>
      </c>
      <c r="AT6" s="32" t="e">
        <f>+AR6/AR5-1</f>
        <v>#DIV/0!</v>
      </c>
      <c r="AU6" s="35" t="e">
        <f>E6/AR6</f>
        <v>#DIV/0!</v>
      </c>
      <c r="AV6" s="35" t="e">
        <f>I6/AR6</f>
        <v>#DIV/0!</v>
      </c>
      <c r="AW6" s="35" t="e">
        <f>M6/AR6</f>
        <v>#DIV/0!</v>
      </c>
      <c r="AX6" s="1"/>
      <c r="AY6" s="1"/>
      <c r="AZ6" s="33" t="e">
        <f t="shared" si="9"/>
        <v>#DIV/0!</v>
      </c>
      <c r="BA6" s="36">
        <f t="shared" ref="BA6:BA69" si="30">+$BA$4</f>
        <v>0.95</v>
      </c>
      <c r="BB6" s="1"/>
      <c r="BC6" s="33" t="e">
        <f t="shared" si="10"/>
        <v>#DIV/0!</v>
      </c>
      <c r="BD6" s="36">
        <f t="shared" ref="BD6:BD69" si="31">+$BD$4</f>
        <v>0.95</v>
      </c>
      <c r="BE6" s="1"/>
      <c r="BF6" s="34" t="e">
        <f t="shared" si="11"/>
        <v>#DIV/0!</v>
      </c>
      <c r="BG6" s="37">
        <f t="shared" si="25"/>
        <v>0.99</v>
      </c>
      <c r="BH6" s="1"/>
      <c r="BI6" s="34" t="e">
        <f t="shared" si="12"/>
        <v>#DIV/0!</v>
      </c>
      <c r="BJ6" s="37">
        <f t="shared" ref="BJ6:BJ69" si="32">+$BJ$4</f>
        <v>0.99</v>
      </c>
      <c r="BK6" s="1"/>
      <c r="BL6" s="1"/>
      <c r="BM6" s="34" t="e">
        <f t="shared" si="13"/>
        <v>#DIV/0!</v>
      </c>
      <c r="BN6" s="37">
        <f t="shared" si="26"/>
        <v>0.99</v>
      </c>
    </row>
    <row r="7" spans="1:66" s="7" customFormat="1" ht="14.45" x14ac:dyDescent="0.35">
      <c r="A7" s="64" t="s">
        <v>49</v>
      </c>
      <c r="B7" s="64" t="s">
        <v>50</v>
      </c>
      <c r="C7" s="65">
        <v>43191</v>
      </c>
      <c r="D7" s="6"/>
      <c r="E7" s="1"/>
      <c r="F7" s="1"/>
      <c r="G7" s="33" t="e">
        <f t="shared" si="0"/>
        <v>#DIV/0!</v>
      </c>
      <c r="H7" s="36">
        <f t="shared" si="14"/>
        <v>0.95</v>
      </c>
      <c r="I7" s="1"/>
      <c r="J7" s="1"/>
      <c r="K7" s="33" t="e">
        <f t="shared" si="1"/>
        <v>#DIV/0!</v>
      </c>
      <c r="L7" s="36">
        <f t="shared" si="15"/>
        <v>0.97</v>
      </c>
      <c r="M7" s="1"/>
      <c r="N7" s="1"/>
      <c r="O7" s="33" t="e">
        <f t="shared" si="2"/>
        <v>#DIV/0!</v>
      </c>
      <c r="P7" s="36">
        <f t="shared" si="16"/>
        <v>0.75</v>
      </c>
      <c r="Q7" s="1"/>
      <c r="R7" s="33" t="e">
        <f t="shared" si="3"/>
        <v>#DIV/0!</v>
      </c>
      <c r="S7" s="36">
        <f t="shared" si="17"/>
        <v>0.9</v>
      </c>
      <c r="T7" s="1"/>
      <c r="U7" s="33" t="e">
        <f t="shared" si="4"/>
        <v>#DIV/0!</v>
      </c>
      <c r="V7" s="36">
        <f t="shared" si="18"/>
        <v>0.99</v>
      </c>
      <c r="W7" s="1"/>
      <c r="X7" s="33" t="e">
        <f t="shared" si="5"/>
        <v>#DIV/0!</v>
      </c>
      <c r="Y7" s="36">
        <f t="shared" si="19"/>
        <v>0.99</v>
      </c>
      <c r="Z7" s="1"/>
      <c r="AA7" s="33" t="e">
        <f t="shared" si="6"/>
        <v>#DIV/0!</v>
      </c>
      <c r="AB7" s="36">
        <f t="shared" si="27"/>
        <v>0.99</v>
      </c>
      <c r="AC7" s="1"/>
      <c r="AD7" s="33" t="e">
        <f t="shared" si="7"/>
        <v>#DIV/0!</v>
      </c>
      <c r="AE7" s="36">
        <f t="shared" si="28"/>
        <v>0.99</v>
      </c>
      <c r="AF7" s="1"/>
      <c r="AG7" s="33" t="e">
        <f t="shared" si="8"/>
        <v>#DIV/0!</v>
      </c>
      <c r="AH7" s="36">
        <f t="shared" si="29"/>
        <v>0.75</v>
      </c>
      <c r="AI7" s="1"/>
      <c r="AJ7" s="34" t="e">
        <f>AI7/E7</f>
        <v>#DIV/0!</v>
      </c>
      <c r="AK7" s="37">
        <f t="shared" si="20"/>
        <v>20</v>
      </c>
      <c r="AL7" s="1"/>
      <c r="AM7" s="34" t="e">
        <f>AL7/I7</f>
        <v>#DIV/0!</v>
      </c>
      <c r="AN7" s="37">
        <f t="shared" si="21"/>
        <v>1</v>
      </c>
      <c r="AO7" s="1"/>
      <c r="AP7" s="34" t="e">
        <f>AO7/M7</f>
        <v>#DIV/0!</v>
      </c>
      <c r="AQ7" s="37">
        <f t="shared" si="22"/>
        <v>20</v>
      </c>
      <c r="AR7" s="1"/>
      <c r="AS7" s="1">
        <f t="shared" ref="AS7:AS15" si="33">+AR7-AR6</f>
        <v>0</v>
      </c>
      <c r="AT7" s="32" t="e">
        <f t="shared" ref="AT7:AT15" si="34">+AR7/AR6-1</f>
        <v>#DIV/0!</v>
      </c>
      <c r="AU7" s="35" t="e">
        <f>E7/AR7</f>
        <v>#DIV/0!</v>
      </c>
      <c r="AV7" s="35" t="e">
        <f>I7/AR7</f>
        <v>#DIV/0!</v>
      </c>
      <c r="AW7" s="35" t="e">
        <f>M7/AR7</f>
        <v>#DIV/0!</v>
      </c>
      <c r="AX7" s="1"/>
      <c r="AY7" s="1"/>
      <c r="AZ7" s="33" t="e">
        <f t="shared" si="9"/>
        <v>#DIV/0!</v>
      </c>
      <c r="BA7" s="36">
        <f t="shared" si="30"/>
        <v>0.95</v>
      </c>
      <c r="BB7" s="1"/>
      <c r="BC7" s="33" t="e">
        <f t="shared" si="10"/>
        <v>#DIV/0!</v>
      </c>
      <c r="BD7" s="36">
        <f t="shared" si="31"/>
        <v>0.95</v>
      </c>
      <c r="BE7" s="1"/>
      <c r="BF7" s="34" t="e">
        <f t="shared" si="11"/>
        <v>#DIV/0!</v>
      </c>
      <c r="BG7" s="37">
        <f t="shared" si="25"/>
        <v>0.99</v>
      </c>
      <c r="BH7" s="1"/>
      <c r="BI7" s="34" t="e">
        <f t="shared" si="12"/>
        <v>#DIV/0!</v>
      </c>
      <c r="BJ7" s="37">
        <f t="shared" si="32"/>
        <v>0.99</v>
      </c>
      <c r="BK7" s="1"/>
      <c r="BL7" s="1"/>
      <c r="BM7" s="34" t="e">
        <f t="shared" si="13"/>
        <v>#DIV/0!</v>
      </c>
      <c r="BN7" s="37">
        <f t="shared" si="26"/>
        <v>0.99</v>
      </c>
    </row>
    <row r="8" spans="1:66" s="7" customFormat="1" ht="14.45" x14ac:dyDescent="0.35">
      <c r="A8" s="64" t="s">
        <v>49</v>
      </c>
      <c r="B8" s="64" t="s">
        <v>50</v>
      </c>
      <c r="C8" s="65">
        <v>43221</v>
      </c>
      <c r="D8" s="6"/>
      <c r="E8" s="1"/>
      <c r="F8" s="1"/>
      <c r="G8" s="33" t="e">
        <f t="shared" si="0"/>
        <v>#DIV/0!</v>
      </c>
      <c r="H8" s="36">
        <f t="shared" si="14"/>
        <v>0.95</v>
      </c>
      <c r="I8" s="1"/>
      <c r="J8" s="1"/>
      <c r="K8" s="33" t="e">
        <f t="shared" si="1"/>
        <v>#DIV/0!</v>
      </c>
      <c r="L8" s="36">
        <f t="shared" si="15"/>
        <v>0.97</v>
      </c>
      <c r="M8" s="1"/>
      <c r="N8" s="1"/>
      <c r="O8" s="33" t="e">
        <f t="shared" si="2"/>
        <v>#DIV/0!</v>
      </c>
      <c r="P8" s="36">
        <f t="shared" si="16"/>
        <v>0.75</v>
      </c>
      <c r="Q8" s="1"/>
      <c r="R8" s="33" t="e">
        <f t="shared" si="3"/>
        <v>#DIV/0!</v>
      </c>
      <c r="S8" s="36">
        <f t="shared" si="17"/>
        <v>0.9</v>
      </c>
      <c r="T8" s="1"/>
      <c r="U8" s="33" t="e">
        <f t="shared" si="4"/>
        <v>#DIV/0!</v>
      </c>
      <c r="V8" s="36">
        <f t="shared" si="18"/>
        <v>0.99</v>
      </c>
      <c r="W8" s="1"/>
      <c r="X8" s="33" t="e">
        <f t="shared" si="5"/>
        <v>#DIV/0!</v>
      </c>
      <c r="Y8" s="36">
        <f t="shared" si="19"/>
        <v>0.99</v>
      </c>
      <c r="Z8" s="1"/>
      <c r="AA8" s="33" t="e">
        <f t="shared" si="6"/>
        <v>#DIV/0!</v>
      </c>
      <c r="AB8" s="36">
        <f t="shared" si="27"/>
        <v>0.99</v>
      </c>
      <c r="AC8" s="1"/>
      <c r="AD8" s="33" t="e">
        <f t="shared" si="7"/>
        <v>#DIV/0!</v>
      </c>
      <c r="AE8" s="36">
        <f t="shared" si="28"/>
        <v>0.99</v>
      </c>
      <c r="AF8" s="1"/>
      <c r="AG8" s="33" t="e">
        <f t="shared" si="8"/>
        <v>#DIV/0!</v>
      </c>
      <c r="AH8" s="36">
        <f t="shared" si="29"/>
        <v>0.75</v>
      </c>
      <c r="AI8" s="1"/>
      <c r="AJ8" s="34" t="e">
        <f>AI8/E8</f>
        <v>#DIV/0!</v>
      </c>
      <c r="AK8" s="37">
        <f t="shared" si="20"/>
        <v>20</v>
      </c>
      <c r="AL8" s="1"/>
      <c r="AM8" s="34" t="e">
        <f t="shared" ref="AM8:AM15" si="35">AL8/I8</f>
        <v>#DIV/0!</v>
      </c>
      <c r="AN8" s="37">
        <f t="shared" si="21"/>
        <v>1</v>
      </c>
      <c r="AO8" s="1"/>
      <c r="AP8" s="34" t="e">
        <f t="shared" ref="AP8:AP15" si="36">AO8/M8</f>
        <v>#DIV/0!</v>
      </c>
      <c r="AQ8" s="37">
        <f t="shared" si="22"/>
        <v>20</v>
      </c>
      <c r="AR8" s="1"/>
      <c r="AS8" s="1">
        <f t="shared" si="33"/>
        <v>0</v>
      </c>
      <c r="AT8" s="32" t="e">
        <f t="shared" si="34"/>
        <v>#DIV/0!</v>
      </c>
      <c r="AU8" s="35" t="e">
        <f t="shared" ref="AU8:AU15" si="37">E8/AR8</f>
        <v>#DIV/0!</v>
      </c>
      <c r="AV8" s="35" t="e">
        <f t="shared" ref="AV8:AV15" si="38">I8/AR8</f>
        <v>#DIV/0!</v>
      </c>
      <c r="AW8" s="35" t="e">
        <f t="shared" ref="AW8:AW15" si="39">M8/AR8</f>
        <v>#DIV/0!</v>
      </c>
      <c r="AX8" s="1"/>
      <c r="AY8" s="1"/>
      <c r="AZ8" s="38" t="e">
        <f t="shared" si="9"/>
        <v>#DIV/0!</v>
      </c>
      <c r="BA8" s="36">
        <f t="shared" si="30"/>
        <v>0.95</v>
      </c>
      <c r="BB8" s="1"/>
      <c r="BC8" s="33" t="e">
        <f t="shared" si="10"/>
        <v>#DIV/0!</v>
      </c>
      <c r="BD8" s="36">
        <f t="shared" si="31"/>
        <v>0.95</v>
      </c>
      <c r="BE8" s="1"/>
      <c r="BF8" s="34" t="e">
        <f t="shared" si="11"/>
        <v>#DIV/0!</v>
      </c>
      <c r="BG8" s="37">
        <f t="shared" si="25"/>
        <v>0.99</v>
      </c>
      <c r="BH8" s="1"/>
      <c r="BI8" s="34" t="e">
        <f t="shared" si="12"/>
        <v>#DIV/0!</v>
      </c>
      <c r="BJ8" s="37">
        <f t="shared" si="32"/>
        <v>0.99</v>
      </c>
      <c r="BK8" s="1"/>
      <c r="BL8" s="1"/>
      <c r="BM8" s="34" t="e">
        <f t="shared" si="13"/>
        <v>#DIV/0!</v>
      </c>
      <c r="BN8" s="37">
        <f t="shared" si="26"/>
        <v>0.99</v>
      </c>
    </row>
    <row r="9" spans="1:66" s="7" customFormat="1" ht="14.45" x14ac:dyDescent="0.35">
      <c r="A9" s="64" t="s">
        <v>49</v>
      </c>
      <c r="B9" s="64" t="s">
        <v>50</v>
      </c>
      <c r="C9" s="65">
        <v>43252</v>
      </c>
      <c r="D9" s="6"/>
      <c r="E9" s="1"/>
      <c r="F9" s="1"/>
      <c r="G9" s="33" t="e">
        <f t="shared" si="0"/>
        <v>#DIV/0!</v>
      </c>
      <c r="H9" s="36">
        <f t="shared" si="14"/>
        <v>0.95</v>
      </c>
      <c r="I9" s="1"/>
      <c r="J9" s="1"/>
      <c r="K9" s="33" t="e">
        <f t="shared" si="1"/>
        <v>#DIV/0!</v>
      </c>
      <c r="L9" s="36">
        <f t="shared" si="15"/>
        <v>0.97</v>
      </c>
      <c r="M9" s="1"/>
      <c r="N9" s="1"/>
      <c r="O9" s="33" t="e">
        <f t="shared" si="2"/>
        <v>#DIV/0!</v>
      </c>
      <c r="P9" s="36">
        <f t="shared" si="16"/>
        <v>0.75</v>
      </c>
      <c r="Q9" s="1"/>
      <c r="R9" s="33" t="e">
        <f t="shared" si="3"/>
        <v>#DIV/0!</v>
      </c>
      <c r="S9" s="36">
        <f t="shared" si="17"/>
        <v>0.9</v>
      </c>
      <c r="T9" s="1"/>
      <c r="U9" s="33" t="e">
        <f t="shared" si="4"/>
        <v>#DIV/0!</v>
      </c>
      <c r="V9" s="36">
        <f t="shared" si="18"/>
        <v>0.99</v>
      </c>
      <c r="W9" s="1"/>
      <c r="X9" s="33" t="e">
        <f t="shared" si="5"/>
        <v>#DIV/0!</v>
      </c>
      <c r="Y9" s="36">
        <f t="shared" si="19"/>
        <v>0.99</v>
      </c>
      <c r="Z9" s="1"/>
      <c r="AA9" s="33" t="e">
        <f t="shared" si="6"/>
        <v>#DIV/0!</v>
      </c>
      <c r="AB9" s="36">
        <f t="shared" si="27"/>
        <v>0.99</v>
      </c>
      <c r="AC9" s="1"/>
      <c r="AD9" s="33" t="e">
        <f t="shared" si="7"/>
        <v>#DIV/0!</v>
      </c>
      <c r="AE9" s="36">
        <f t="shared" si="28"/>
        <v>0.99</v>
      </c>
      <c r="AF9" s="1"/>
      <c r="AG9" s="33" t="e">
        <f t="shared" si="8"/>
        <v>#DIV/0!</v>
      </c>
      <c r="AH9" s="36">
        <f t="shared" si="29"/>
        <v>0.75</v>
      </c>
      <c r="AI9" s="1"/>
      <c r="AJ9" s="34" t="e">
        <f t="shared" ref="AJ9:AJ15" si="40">AI9/E9</f>
        <v>#DIV/0!</v>
      </c>
      <c r="AK9" s="37">
        <f t="shared" si="20"/>
        <v>20</v>
      </c>
      <c r="AL9" s="1"/>
      <c r="AM9" s="34" t="e">
        <f t="shared" si="35"/>
        <v>#DIV/0!</v>
      </c>
      <c r="AN9" s="37">
        <f t="shared" si="21"/>
        <v>1</v>
      </c>
      <c r="AO9" s="1"/>
      <c r="AP9" s="34" t="e">
        <f t="shared" si="36"/>
        <v>#DIV/0!</v>
      </c>
      <c r="AQ9" s="37">
        <f t="shared" si="22"/>
        <v>20</v>
      </c>
      <c r="AR9" s="1"/>
      <c r="AS9" s="1">
        <f t="shared" si="33"/>
        <v>0</v>
      </c>
      <c r="AT9" s="32" t="e">
        <f t="shared" si="34"/>
        <v>#DIV/0!</v>
      </c>
      <c r="AU9" s="35" t="e">
        <f t="shared" si="37"/>
        <v>#DIV/0!</v>
      </c>
      <c r="AV9" s="35" t="e">
        <f t="shared" si="38"/>
        <v>#DIV/0!</v>
      </c>
      <c r="AW9" s="35" t="e">
        <f t="shared" si="39"/>
        <v>#DIV/0!</v>
      </c>
      <c r="AX9" s="1"/>
      <c r="AY9" s="1"/>
      <c r="AZ9" s="33" t="e">
        <f t="shared" si="9"/>
        <v>#DIV/0!</v>
      </c>
      <c r="BA9" s="36">
        <f t="shared" si="30"/>
        <v>0.95</v>
      </c>
      <c r="BB9" s="1"/>
      <c r="BC9" s="33" t="e">
        <f t="shared" si="10"/>
        <v>#DIV/0!</v>
      </c>
      <c r="BD9" s="36">
        <f t="shared" si="31"/>
        <v>0.95</v>
      </c>
      <c r="BE9" s="1"/>
      <c r="BF9" s="34" t="e">
        <f t="shared" si="11"/>
        <v>#DIV/0!</v>
      </c>
      <c r="BG9" s="37">
        <f t="shared" si="25"/>
        <v>0.99</v>
      </c>
      <c r="BH9" s="1"/>
      <c r="BI9" s="34" t="e">
        <f t="shared" si="12"/>
        <v>#DIV/0!</v>
      </c>
      <c r="BJ9" s="37">
        <f t="shared" si="32"/>
        <v>0.99</v>
      </c>
      <c r="BK9" s="1"/>
      <c r="BL9" s="1"/>
      <c r="BM9" s="34" t="e">
        <f t="shared" si="13"/>
        <v>#DIV/0!</v>
      </c>
      <c r="BN9" s="37">
        <f t="shared" si="26"/>
        <v>0.99</v>
      </c>
    </row>
    <row r="10" spans="1:66" s="7" customFormat="1" ht="14.45" x14ac:dyDescent="0.35">
      <c r="A10" s="64" t="s">
        <v>49</v>
      </c>
      <c r="B10" s="64" t="s">
        <v>50</v>
      </c>
      <c r="C10" s="65">
        <v>43282</v>
      </c>
      <c r="D10" s="6"/>
      <c r="E10" s="1"/>
      <c r="F10" s="1"/>
      <c r="G10" s="33" t="e">
        <f t="shared" si="0"/>
        <v>#DIV/0!</v>
      </c>
      <c r="H10" s="36">
        <f t="shared" si="14"/>
        <v>0.95</v>
      </c>
      <c r="I10" s="1"/>
      <c r="J10" s="1"/>
      <c r="K10" s="33" t="e">
        <f t="shared" si="1"/>
        <v>#DIV/0!</v>
      </c>
      <c r="L10" s="36">
        <f t="shared" si="15"/>
        <v>0.97</v>
      </c>
      <c r="M10" s="1"/>
      <c r="N10" s="1"/>
      <c r="O10" s="33" t="e">
        <f t="shared" si="2"/>
        <v>#DIV/0!</v>
      </c>
      <c r="P10" s="36">
        <f t="shared" si="16"/>
        <v>0.75</v>
      </c>
      <c r="Q10" s="1"/>
      <c r="R10" s="33" t="e">
        <f t="shared" si="3"/>
        <v>#DIV/0!</v>
      </c>
      <c r="S10" s="36">
        <f t="shared" si="17"/>
        <v>0.9</v>
      </c>
      <c r="T10" s="1"/>
      <c r="U10" s="33" t="e">
        <f t="shared" si="4"/>
        <v>#DIV/0!</v>
      </c>
      <c r="V10" s="36">
        <f t="shared" si="18"/>
        <v>0.99</v>
      </c>
      <c r="W10" s="1"/>
      <c r="X10" s="33" t="e">
        <f t="shared" si="5"/>
        <v>#DIV/0!</v>
      </c>
      <c r="Y10" s="36">
        <f t="shared" si="19"/>
        <v>0.99</v>
      </c>
      <c r="Z10" s="1"/>
      <c r="AA10" s="33" t="e">
        <f t="shared" si="6"/>
        <v>#DIV/0!</v>
      </c>
      <c r="AB10" s="36">
        <f t="shared" si="27"/>
        <v>0.99</v>
      </c>
      <c r="AC10" s="1"/>
      <c r="AD10" s="33" t="e">
        <f t="shared" si="7"/>
        <v>#DIV/0!</v>
      </c>
      <c r="AE10" s="36">
        <f t="shared" si="28"/>
        <v>0.99</v>
      </c>
      <c r="AF10" s="1"/>
      <c r="AG10" s="33" t="e">
        <f t="shared" si="8"/>
        <v>#DIV/0!</v>
      </c>
      <c r="AH10" s="36">
        <f t="shared" si="29"/>
        <v>0.75</v>
      </c>
      <c r="AI10" s="1"/>
      <c r="AJ10" s="34" t="e">
        <f t="shared" si="40"/>
        <v>#DIV/0!</v>
      </c>
      <c r="AK10" s="37">
        <f t="shared" si="20"/>
        <v>20</v>
      </c>
      <c r="AL10" s="1"/>
      <c r="AM10" s="34" t="e">
        <f t="shared" si="35"/>
        <v>#DIV/0!</v>
      </c>
      <c r="AN10" s="37">
        <f t="shared" si="21"/>
        <v>1</v>
      </c>
      <c r="AO10" s="1"/>
      <c r="AP10" s="34" t="e">
        <f t="shared" si="36"/>
        <v>#DIV/0!</v>
      </c>
      <c r="AQ10" s="37">
        <f t="shared" si="22"/>
        <v>20</v>
      </c>
      <c r="AR10" s="1"/>
      <c r="AS10" s="1">
        <f t="shared" si="33"/>
        <v>0</v>
      </c>
      <c r="AT10" s="32" t="e">
        <f t="shared" si="34"/>
        <v>#DIV/0!</v>
      </c>
      <c r="AU10" s="35" t="e">
        <f t="shared" si="37"/>
        <v>#DIV/0!</v>
      </c>
      <c r="AV10" s="35" t="e">
        <f t="shared" si="38"/>
        <v>#DIV/0!</v>
      </c>
      <c r="AW10" s="35" t="e">
        <f t="shared" si="39"/>
        <v>#DIV/0!</v>
      </c>
      <c r="AX10" s="1"/>
      <c r="AY10" s="1"/>
      <c r="AZ10" s="33" t="e">
        <f t="shared" si="9"/>
        <v>#DIV/0!</v>
      </c>
      <c r="BA10" s="36">
        <f t="shared" si="30"/>
        <v>0.95</v>
      </c>
      <c r="BB10" s="1"/>
      <c r="BC10" s="33" t="e">
        <f t="shared" si="10"/>
        <v>#DIV/0!</v>
      </c>
      <c r="BD10" s="36">
        <f t="shared" si="31"/>
        <v>0.95</v>
      </c>
      <c r="BE10" s="1"/>
      <c r="BF10" s="34" t="e">
        <f t="shared" si="11"/>
        <v>#DIV/0!</v>
      </c>
      <c r="BG10" s="37">
        <f t="shared" si="25"/>
        <v>0.99</v>
      </c>
      <c r="BH10" s="1"/>
      <c r="BI10" s="34" t="e">
        <f t="shared" si="12"/>
        <v>#DIV/0!</v>
      </c>
      <c r="BJ10" s="37">
        <f t="shared" si="32"/>
        <v>0.99</v>
      </c>
      <c r="BK10" s="1"/>
      <c r="BL10" s="1"/>
      <c r="BM10" s="34" t="e">
        <f t="shared" si="13"/>
        <v>#DIV/0!</v>
      </c>
      <c r="BN10" s="37">
        <f t="shared" si="26"/>
        <v>0.99</v>
      </c>
    </row>
    <row r="11" spans="1:66" s="7" customFormat="1" ht="14.45" x14ac:dyDescent="0.35">
      <c r="A11" s="64" t="s">
        <v>49</v>
      </c>
      <c r="B11" s="64" t="s">
        <v>50</v>
      </c>
      <c r="C11" s="65">
        <v>43313</v>
      </c>
      <c r="D11" s="6"/>
      <c r="E11" s="1"/>
      <c r="F11" s="1"/>
      <c r="G11" s="33" t="e">
        <f t="shared" si="0"/>
        <v>#DIV/0!</v>
      </c>
      <c r="H11" s="36">
        <f t="shared" si="14"/>
        <v>0.95</v>
      </c>
      <c r="I11" s="1"/>
      <c r="J11" s="1"/>
      <c r="K11" s="33" t="e">
        <f t="shared" si="1"/>
        <v>#DIV/0!</v>
      </c>
      <c r="L11" s="36">
        <f t="shared" si="15"/>
        <v>0.97</v>
      </c>
      <c r="M11" s="1"/>
      <c r="N11" s="1"/>
      <c r="O11" s="33" t="e">
        <f t="shared" si="2"/>
        <v>#DIV/0!</v>
      </c>
      <c r="P11" s="36">
        <f t="shared" si="16"/>
        <v>0.75</v>
      </c>
      <c r="Q11" s="1"/>
      <c r="R11" s="33" t="e">
        <f t="shared" si="3"/>
        <v>#DIV/0!</v>
      </c>
      <c r="S11" s="36">
        <f t="shared" si="17"/>
        <v>0.9</v>
      </c>
      <c r="T11" s="1"/>
      <c r="U11" s="33" t="e">
        <f t="shared" si="4"/>
        <v>#DIV/0!</v>
      </c>
      <c r="V11" s="36">
        <f t="shared" si="18"/>
        <v>0.99</v>
      </c>
      <c r="W11" s="1"/>
      <c r="X11" s="33" t="e">
        <f t="shared" si="5"/>
        <v>#DIV/0!</v>
      </c>
      <c r="Y11" s="36">
        <f t="shared" si="19"/>
        <v>0.99</v>
      </c>
      <c r="Z11" s="1"/>
      <c r="AA11" s="33" t="e">
        <f t="shared" si="6"/>
        <v>#DIV/0!</v>
      </c>
      <c r="AB11" s="36">
        <f t="shared" si="27"/>
        <v>0.99</v>
      </c>
      <c r="AC11" s="1"/>
      <c r="AD11" s="33" t="e">
        <f t="shared" si="7"/>
        <v>#DIV/0!</v>
      </c>
      <c r="AE11" s="36">
        <f t="shared" si="28"/>
        <v>0.99</v>
      </c>
      <c r="AF11" s="1"/>
      <c r="AG11" s="33" t="e">
        <f t="shared" si="8"/>
        <v>#DIV/0!</v>
      </c>
      <c r="AH11" s="36">
        <f t="shared" si="29"/>
        <v>0.75</v>
      </c>
      <c r="AI11" s="1"/>
      <c r="AJ11" s="34" t="e">
        <f t="shared" si="40"/>
        <v>#DIV/0!</v>
      </c>
      <c r="AK11" s="37">
        <f t="shared" si="20"/>
        <v>20</v>
      </c>
      <c r="AL11" s="1"/>
      <c r="AM11" s="34" t="e">
        <f t="shared" si="35"/>
        <v>#DIV/0!</v>
      </c>
      <c r="AN11" s="37">
        <f t="shared" si="21"/>
        <v>1</v>
      </c>
      <c r="AO11" s="1"/>
      <c r="AP11" s="34" t="e">
        <f t="shared" si="36"/>
        <v>#DIV/0!</v>
      </c>
      <c r="AQ11" s="37">
        <f t="shared" si="22"/>
        <v>20</v>
      </c>
      <c r="AR11" s="1"/>
      <c r="AS11" s="1">
        <f t="shared" si="33"/>
        <v>0</v>
      </c>
      <c r="AT11" s="32" t="e">
        <f t="shared" si="34"/>
        <v>#DIV/0!</v>
      </c>
      <c r="AU11" s="35" t="e">
        <f t="shared" si="37"/>
        <v>#DIV/0!</v>
      </c>
      <c r="AV11" s="35" t="e">
        <f t="shared" si="38"/>
        <v>#DIV/0!</v>
      </c>
      <c r="AW11" s="35" t="e">
        <f t="shared" si="39"/>
        <v>#DIV/0!</v>
      </c>
      <c r="AX11" s="1"/>
      <c r="AY11" s="1"/>
      <c r="AZ11" s="33" t="e">
        <f t="shared" si="9"/>
        <v>#DIV/0!</v>
      </c>
      <c r="BA11" s="36">
        <f t="shared" si="30"/>
        <v>0.95</v>
      </c>
      <c r="BB11" s="1"/>
      <c r="BC11" s="38" t="e">
        <f t="shared" si="10"/>
        <v>#DIV/0!</v>
      </c>
      <c r="BD11" s="36">
        <f t="shared" si="31"/>
        <v>0.95</v>
      </c>
      <c r="BE11" s="1"/>
      <c r="BF11" s="34" t="e">
        <f t="shared" si="11"/>
        <v>#DIV/0!</v>
      </c>
      <c r="BG11" s="37">
        <f t="shared" si="25"/>
        <v>0.99</v>
      </c>
      <c r="BH11" s="1"/>
      <c r="BI11" s="34" t="e">
        <f t="shared" si="12"/>
        <v>#DIV/0!</v>
      </c>
      <c r="BJ11" s="37">
        <f t="shared" si="32"/>
        <v>0.99</v>
      </c>
      <c r="BK11" s="1"/>
      <c r="BL11" s="1"/>
      <c r="BM11" s="34" t="e">
        <f t="shared" si="13"/>
        <v>#DIV/0!</v>
      </c>
      <c r="BN11" s="37">
        <f t="shared" si="26"/>
        <v>0.99</v>
      </c>
    </row>
    <row r="12" spans="1:66" s="7" customFormat="1" ht="14.45" x14ac:dyDescent="0.35">
      <c r="A12" s="64" t="s">
        <v>49</v>
      </c>
      <c r="B12" s="64" t="s">
        <v>50</v>
      </c>
      <c r="C12" s="65">
        <v>43344</v>
      </c>
      <c r="D12" s="6"/>
      <c r="E12" s="1"/>
      <c r="F12" s="1"/>
      <c r="G12" s="33" t="e">
        <f t="shared" si="0"/>
        <v>#DIV/0!</v>
      </c>
      <c r="H12" s="36">
        <f t="shared" si="14"/>
        <v>0.95</v>
      </c>
      <c r="I12" s="1"/>
      <c r="J12" s="1"/>
      <c r="K12" s="33" t="e">
        <f t="shared" si="1"/>
        <v>#DIV/0!</v>
      </c>
      <c r="L12" s="36">
        <f t="shared" si="15"/>
        <v>0.97</v>
      </c>
      <c r="M12" s="1"/>
      <c r="N12" s="1"/>
      <c r="O12" s="33" t="e">
        <f t="shared" si="2"/>
        <v>#DIV/0!</v>
      </c>
      <c r="P12" s="36">
        <f t="shared" si="16"/>
        <v>0.75</v>
      </c>
      <c r="Q12" s="1"/>
      <c r="R12" s="33" t="e">
        <f t="shared" si="3"/>
        <v>#DIV/0!</v>
      </c>
      <c r="S12" s="36">
        <f t="shared" si="17"/>
        <v>0.9</v>
      </c>
      <c r="T12" s="1"/>
      <c r="U12" s="33" t="e">
        <f t="shared" si="4"/>
        <v>#DIV/0!</v>
      </c>
      <c r="V12" s="36">
        <f t="shared" si="18"/>
        <v>0.99</v>
      </c>
      <c r="W12" s="1"/>
      <c r="X12" s="33" t="e">
        <f t="shared" si="5"/>
        <v>#DIV/0!</v>
      </c>
      <c r="Y12" s="36">
        <f t="shared" si="19"/>
        <v>0.99</v>
      </c>
      <c r="Z12" s="1"/>
      <c r="AA12" s="33" t="e">
        <f t="shared" si="6"/>
        <v>#DIV/0!</v>
      </c>
      <c r="AB12" s="36">
        <f t="shared" si="27"/>
        <v>0.99</v>
      </c>
      <c r="AC12" s="1"/>
      <c r="AD12" s="33" t="e">
        <f t="shared" si="7"/>
        <v>#DIV/0!</v>
      </c>
      <c r="AE12" s="36">
        <f t="shared" si="28"/>
        <v>0.99</v>
      </c>
      <c r="AF12" s="1"/>
      <c r="AG12" s="33" t="e">
        <f t="shared" si="8"/>
        <v>#DIV/0!</v>
      </c>
      <c r="AH12" s="36">
        <f t="shared" si="29"/>
        <v>0.75</v>
      </c>
      <c r="AI12" s="1"/>
      <c r="AJ12" s="34" t="e">
        <f t="shared" si="40"/>
        <v>#DIV/0!</v>
      </c>
      <c r="AK12" s="37">
        <f t="shared" si="20"/>
        <v>20</v>
      </c>
      <c r="AL12" s="1"/>
      <c r="AM12" s="34" t="e">
        <f t="shared" si="35"/>
        <v>#DIV/0!</v>
      </c>
      <c r="AN12" s="37">
        <f t="shared" si="21"/>
        <v>1</v>
      </c>
      <c r="AO12" s="1"/>
      <c r="AP12" s="34" t="e">
        <f t="shared" si="36"/>
        <v>#DIV/0!</v>
      </c>
      <c r="AQ12" s="37">
        <f t="shared" si="22"/>
        <v>20</v>
      </c>
      <c r="AR12" s="1"/>
      <c r="AS12" s="1">
        <f t="shared" si="33"/>
        <v>0</v>
      </c>
      <c r="AT12" s="32" t="e">
        <f t="shared" si="34"/>
        <v>#DIV/0!</v>
      </c>
      <c r="AU12" s="35" t="e">
        <f t="shared" si="37"/>
        <v>#DIV/0!</v>
      </c>
      <c r="AV12" s="35" t="e">
        <f t="shared" si="38"/>
        <v>#DIV/0!</v>
      </c>
      <c r="AW12" s="35" t="e">
        <f t="shared" si="39"/>
        <v>#DIV/0!</v>
      </c>
      <c r="AX12" s="1"/>
      <c r="AY12" s="1"/>
      <c r="AZ12" s="33" t="e">
        <f t="shared" si="9"/>
        <v>#DIV/0!</v>
      </c>
      <c r="BA12" s="36">
        <f t="shared" si="30"/>
        <v>0.95</v>
      </c>
      <c r="BB12" s="1"/>
      <c r="BC12" s="33" t="e">
        <f t="shared" si="10"/>
        <v>#DIV/0!</v>
      </c>
      <c r="BD12" s="36">
        <f t="shared" si="31"/>
        <v>0.95</v>
      </c>
      <c r="BE12" s="1"/>
      <c r="BF12" s="34" t="e">
        <f t="shared" si="11"/>
        <v>#DIV/0!</v>
      </c>
      <c r="BG12" s="37">
        <f t="shared" si="25"/>
        <v>0.99</v>
      </c>
      <c r="BH12" s="1"/>
      <c r="BI12" s="34" t="e">
        <f t="shared" si="12"/>
        <v>#DIV/0!</v>
      </c>
      <c r="BJ12" s="37">
        <f t="shared" si="32"/>
        <v>0.99</v>
      </c>
      <c r="BK12" s="1"/>
      <c r="BL12" s="1"/>
      <c r="BM12" s="34" t="e">
        <f t="shared" si="13"/>
        <v>#DIV/0!</v>
      </c>
      <c r="BN12" s="37">
        <f t="shared" si="26"/>
        <v>0.99</v>
      </c>
    </row>
    <row r="13" spans="1:66" s="7" customFormat="1" ht="14.45" x14ac:dyDescent="0.35">
      <c r="A13" s="64" t="s">
        <v>49</v>
      </c>
      <c r="B13" s="64" t="s">
        <v>50</v>
      </c>
      <c r="C13" s="65">
        <v>43374</v>
      </c>
      <c r="D13" s="6"/>
      <c r="E13" s="1"/>
      <c r="F13" s="1"/>
      <c r="G13" s="33" t="e">
        <f>E13/F13*1</f>
        <v>#DIV/0!</v>
      </c>
      <c r="H13" s="36">
        <f t="shared" si="14"/>
        <v>0.95</v>
      </c>
      <c r="I13" s="1"/>
      <c r="J13" s="1"/>
      <c r="K13" s="33" t="e">
        <f>I13/J13*1</f>
        <v>#DIV/0!</v>
      </c>
      <c r="L13" s="36">
        <f t="shared" si="15"/>
        <v>0.97</v>
      </c>
      <c r="M13" s="1"/>
      <c r="N13" s="1"/>
      <c r="O13" s="33" t="e">
        <f t="shared" si="2"/>
        <v>#DIV/0!</v>
      </c>
      <c r="P13" s="36">
        <f t="shared" si="16"/>
        <v>0.75</v>
      </c>
      <c r="Q13" s="1"/>
      <c r="R13" s="33" t="e">
        <f>(1-Q13/E13)*1</f>
        <v>#DIV/0!</v>
      </c>
      <c r="S13" s="36">
        <f t="shared" si="17"/>
        <v>0.9</v>
      </c>
      <c r="T13" s="1"/>
      <c r="U13" s="33" t="e">
        <f t="shared" si="4"/>
        <v>#DIV/0!</v>
      </c>
      <c r="V13" s="36">
        <f t="shared" si="18"/>
        <v>0.99</v>
      </c>
      <c r="W13" s="1"/>
      <c r="X13" s="33" t="e">
        <f t="shared" si="5"/>
        <v>#DIV/0!</v>
      </c>
      <c r="Y13" s="36">
        <f t="shared" si="19"/>
        <v>0.99</v>
      </c>
      <c r="Z13" s="1"/>
      <c r="AA13" s="33" t="e">
        <f>Z13/E13*1</f>
        <v>#DIV/0!</v>
      </c>
      <c r="AB13" s="36">
        <f t="shared" si="27"/>
        <v>0.99</v>
      </c>
      <c r="AC13" s="1"/>
      <c r="AD13" s="33" t="e">
        <f t="shared" si="7"/>
        <v>#DIV/0!</v>
      </c>
      <c r="AE13" s="36">
        <f t="shared" si="28"/>
        <v>0.99</v>
      </c>
      <c r="AF13" s="1"/>
      <c r="AG13" s="33" t="e">
        <f t="shared" si="8"/>
        <v>#DIV/0!</v>
      </c>
      <c r="AH13" s="36">
        <f t="shared" si="29"/>
        <v>0.75</v>
      </c>
      <c r="AI13" s="1"/>
      <c r="AJ13" s="34" t="e">
        <f t="shared" si="40"/>
        <v>#DIV/0!</v>
      </c>
      <c r="AK13" s="37">
        <f t="shared" si="20"/>
        <v>20</v>
      </c>
      <c r="AL13" s="1"/>
      <c r="AM13" s="34" t="e">
        <f t="shared" si="35"/>
        <v>#DIV/0!</v>
      </c>
      <c r="AN13" s="37">
        <f t="shared" si="21"/>
        <v>1</v>
      </c>
      <c r="AO13" s="1"/>
      <c r="AP13" s="34" t="e">
        <f t="shared" si="36"/>
        <v>#DIV/0!</v>
      </c>
      <c r="AQ13" s="37">
        <f t="shared" si="22"/>
        <v>20</v>
      </c>
      <c r="AR13" s="1"/>
      <c r="AS13" s="1">
        <f t="shared" si="33"/>
        <v>0</v>
      </c>
      <c r="AT13" s="32" t="e">
        <f t="shared" si="34"/>
        <v>#DIV/0!</v>
      </c>
      <c r="AU13" s="35" t="e">
        <f t="shared" si="37"/>
        <v>#DIV/0!</v>
      </c>
      <c r="AV13" s="35" t="e">
        <f t="shared" si="38"/>
        <v>#DIV/0!</v>
      </c>
      <c r="AW13" s="35" t="e">
        <f t="shared" si="39"/>
        <v>#DIV/0!</v>
      </c>
      <c r="AX13" s="1"/>
      <c r="AY13" s="1"/>
      <c r="AZ13" s="33" t="e">
        <f t="shared" si="9"/>
        <v>#DIV/0!</v>
      </c>
      <c r="BA13" s="36">
        <f t="shared" si="30"/>
        <v>0.95</v>
      </c>
      <c r="BB13" s="1"/>
      <c r="BC13" s="38" t="e">
        <f t="shared" si="10"/>
        <v>#DIV/0!</v>
      </c>
      <c r="BD13" s="36">
        <f t="shared" si="31"/>
        <v>0.95</v>
      </c>
      <c r="BE13" s="1"/>
      <c r="BF13" s="34" t="e">
        <f t="shared" si="11"/>
        <v>#DIV/0!</v>
      </c>
      <c r="BG13" s="37">
        <f t="shared" si="25"/>
        <v>0.99</v>
      </c>
      <c r="BH13" s="1"/>
      <c r="BI13" s="34" t="e">
        <f t="shared" si="12"/>
        <v>#DIV/0!</v>
      </c>
      <c r="BJ13" s="37">
        <f t="shared" si="32"/>
        <v>0.99</v>
      </c>
      <c r="BK13" s="1"/>
      <c r="BL13" s="1"/>
      <c r="BM13" s="34" t="e">
        <f t="shared" si="13"/>
        <v>#DIV/0!</v>
      </c>
      <c r="BN13" s="37">
        <f t="shared" si="26"/>
        <v>0.99</v>
      </c>
    </row>
    <row r="14" spans="1:66" s="7" customFormat="1" ht="14.45" x14ac:dyDescent="0.35">
      <c r="A14" s="64" t="s">
        <v>49</v>
      </c>
      <c r="B14" s="64" t="s">
        <v>50</v>
      </c>
      <c r="C14" s="65">
        <v>43405</v>
      </c>
      <c r="D14" s="6"/>
      <c r="E14" s="1"/>
      <c r="F14" s="1"/>
      <c r="G14" s="33" t="e">
        <f>E14/F14*1</f>
        <v>#DIV/0!</v>
      </c>
      <c r="H14" s="36">
        <f t="shared" si="14"/>
        <v>0.95</v>
      </c>
      <c r="I14" s="1"/>
      <c r="J14" s="1"/>
      <c r="K14" s="33" t="e">
        <f>I14/J14*1</f>
        <v>#DIV/0!</v>
      </c>
      <c r="L14" s="36">
        <f t="shared" si="15"/>
        <v>0.97</v>
      </c>
      <c r="M14" s="1"/>
      <c r="N14" s="1"/>
      <c r="O14" s="33" t="e">
        <f t="shared" si="2"/>
        <v>#DIV/0!</v>
      </c>
      <c r="P14" s="36">
        <f t="shared" si="16"/>
        <v>0.75</v>
      </c>
      <c r="Q14" s="1"/>
      <c r="R14" s="33" t="e">
        <f>(1-Q14/E14)*1</f>
        <v>#DIV/0!</v>
      </c>
      <c r="S14" s="36">
        <f t="shared" si="17"/>
        <v>0.9</v>
      </c>
      <c r="T14" s="1"/>
      <c r="U14" s="33" t="e">
        <f t="shared" si="4"/>
        <v>#DIV/0!</v>
      </c>
      <c r="V14" s="36">
        <f t="shared" si="18"/>
        <v>0.99</v>
      </c>
      <c r="W14" s="1"/>
      <c r="X14" s="33" t="e">
        <f t="shared" si="5"/>
        <v>#DIV/0!</v>
      </c>
      <c r="Y14" s="36">
        <f t="shared" si="19"/>
        <v>0.99</v>
      </c>
      <c r="Z14" s="1"/>
      <c r="AA14" s="33" t="e">
        <f>Z14/E14*1</f>
        <v>#DIV/0!</v>
      </c>
      <c r="AB14" s="36">
        <f t="shared" si="27"/>
        <v>0.99</v>
      </c>
      <c r="AC14" s="1"/>
      <c r="AD14" s="33" t="e">
        <f t="shared" si="7"/>
        <v>#DIV/0!</v>
      </c>
      <c r="AE14" s="36">
        <f t="shared" si="28"/>
        <v>0.99</v>
      </c>
      <c r="AF14" s="1"/>
      <c r="AG14" s="33" t="e">
        <f t="shared" si="8"/>
        <v>#DIV/0!</v>
      </c>
      <c r="AH14" s="36">
        <f t="shared" si="29"/>
        <v>0.75</v>
      </c>
      <c r="AI14" s="1"/>
      <c r="AJ14" s="34" t="e">
        <f t="shared" si="40"/>
        <v>#DIV/0!</v>
      </c>
      <c r="AK14" s="37">
        <f t="shared" si="20"/>
        <v>20</v>
      </c>
      <c r="AL14" s="1"/>
      <c r="AM14" s="34" t="e">
        <f t="shared" si="35"/>
        <v>#DIV/0!</v>
      </c>
      <c r="AN14" s="37">
        <f t="shared" si="21"/>
        <v>1</v>
      </c>
      <c r="AO14" s="1"/>
      <c r="AP14" s="34" t="e">
        <f t="shared" si="36"/>
        <v>#DIV/0!</v>
      </c>
      <c r="AQ14" s="37">
        <f t="shared" si="22"/>
        <v>20</v>
      </c>
      <c r="AR14" s="1"/>
      <c r="AS14" s="1">
        <f t="shared" si="33"/>
        <v>0</v>
      </c>
      <c r="AT14" s="32" t="e">
        <f t="shared" si="34"/>
        <v>#DIV/0!</v>
      </c>
      <c r="AU14" s="35" t="e">
        <f t="shared" si="37"/>
        <v>#DIV/0!</v>
      </c>
      <c r="AV14" s="35" t="e">
        <f t="shared" si="38"/>
        <v>#DIV/0!</v>
      </c>
      <c r="AW14" s="35" t="e">
        <f t="shared" si="39"/>
        <v>#DIV/0!</v>
      </c>
      <c r="AX14" s="1"/>
      <c r="AY14" s="1"/>
      <c r="AZ14" s="33" t="e">
        <f t="shared" si="9"/>
        <v>#DIV/0!</v>
      </c>
      <c r="BA14" s="36">
        <f t="shared" si="30"/>
        <v>0.95</v>
      </c>
      <c r="BB14" s="1"/>
      <c r="BC14" s="33" t="e">
        <f t="shared" si="10"/>
        <v>#DIV/0!</v>
      </c>
      <c r="BD14" s="36">
        <f t="shared" si="31"/>
        <v>0.95</v>
      </c>
      <c r="BE14" s="1"/>
      <c r="BF14" s="34" t="e">
        <f t="shared" si="11"/>
        <v>#DIV/0!</v>
      </c>
      <c r="BG14" s="37">
        <f t="shared" si="25"/>
        <v>0.99</v>
      </c>
      <c r="BH14" s="1"/>
      <c r="BI14" s="34" t="e">
        <f t="shared" si="12"/>
        <v>#DIV/0!</v>
      </c>
      <c r="BJ14" s="37">
        <f t="shared" si="32"/>
        <v>0.99</v>
      </c>
      <c r="BK14" s="1"/>
      <c r="BL14" s="1"/>
      <c r="BM14" s="34" t="e">
        <f t="shared" si="13"/>
        <v>#DIV/0!</v>
      </c>
      <c r="BN14" s="37">
        <f t="shared" si="26"/>
        <v>0.99</v>
      </c>
    </row>
    <row r="15" spans="1:66" s="7" customFormat="1" ht="14.45" x14ac:dyDescent="0.35">
      <c r="A15" s="64" t="s">
        <v>49</v>
      </c>
      <c r="B15" s="64" t="s">
        <v>50</v>
      </c>
      <c r="C15" s="65">
        <v>43435</v>
      </c>
      <c r="D15" s="6"/>
      <c r="E15" s="1"/>
      <c r="F15" s="1"/>
      <c r="G15" s="33" t="e">
        <f>E15/F15*1</f>
        <v>#DIV/0!</v>
      </c>
      <c r="H15" s="36">
        <f t="shared" si="14"/>
        <v>0.95</v>
      </c>
      <c r="I15" s="1"/>
      <c r="J15" s="1"/>
      <c r="K15" s="33" t="e">
        <f>I15/J15*1</f>
        <v>#DIV/0!</v>
      </c>
      <c r="L15" s="36">
        <f t="shared" si="15"/>
        <v>0.97</v>
      </c>
      <c r="M15" s="1"/>
      <c r="N15" s="1"/>
      <c r="O15" s="33" t="e">
        <f t="shared" si="2"/>
        <v>#DIV/0!</v>
      </c>
      <c r="P15" s="36">
        <f t="shared" si="16"/>
        <v>0.75</v>
      </c>
      <c r="Q15" s="1"/>
      <c r="R15" s="33" t="e">
        <f>(1-Q15/E15)*1</f>
        <v>#DIV/0!</v>
      </c>
      <c r="S15" s="36">
        <f t="shared" si="17"/>
        <v>0.9</v>
      </c>
      <c r="T15" s="1"/>
      <c r="U15" s="33" t="e">
        <f t="shared" si="4"/>
        <v>#DIV/0!</v>
      </c>
      <c r="V15" s="36">
        <f t="shared" si="18"/>
        <v>0.99</v>
      </c>
      <c r="W15" s="1"/>
      <c r="X15" s="33" t="e">
        <f t="shared" si="5"/>
        <v>#DIV/0!</v>
      </c>
      <c r="Y15" s="36">
        <f t="shared" si="19"/>
        <v>0.99</v>
      </c>
      <c r="Z15" s="1"/>
      <c r="AA15" s="33" t="e">
        <f>Z15/E15*1</f>
        <v>#DIV/0!</v>
      </c>
      <c r="AB15" s="36">
        <f t="shared" si="27"/>
        <v>0.99</v>
      </c>
      <c r="AC15" s="1"/>
      <c r="AD15" s="33" t="e">
        <f t="shared" si="7"/>
        <v>#DIV/0!</v>
      </c>
      <c r="AE15" s="36">
        <f t="shared" si="28"/>
        <v>0.99</v>
      </c>
      <c r="AF15" s="1"/>
      <c r="AG15" s="33" t="e">
        <f t="shared" si="8"/>
        <v>#DIV/0!</v>
      </c>
      <c r="AH15" s="36">
        <f t="shared" si="29"/>
        <v>0.75</v>
      </c>
      <c r="AI15" s="1"/>
      <c r="AJ15" s="34" t="e">
        <f t="shared" si="40"/>
        <v>#DIV/0!</v>
      </c>
      <c r="AK15" s="37">
        <f t="shared" si="20"/>
        <v>20</v>
      </c>
      <c r="AL15" s="1"/>
      <c r="AM15" s="34" t="e">
        <f t="shared" si="35"/>
        <v>#DIV/0!</v>
      </c>
      <c r="AN15" s="37">
        <f t="shared" si="21"/>
        <v>1</v>
      </c>
      <c r="AO15" s="1"/>
      <c r="AP15" s="34" t="e">
        <f t="shared" si="36"/>
        <v>#DIV/0!</v>
      </c>
      <c r="AQ15" s="37">
        <f t="shared" si="22"/>
        <v>20</v>
      </c>
      <c r="AR15" s="1"/>
      <c r="AS15" s="1">
        <f t="shared" si="33"/>
        <v>0</v>
      </c>
      <c r="AT15" s="32" t="e">
        <f t="shared" si="34"/>
        <v>#DIV/0!</v>
      </c>
      <c r="AU15" s="35" t="e">
        <f t="shared" si="37"/>
        <v>#DIV/0!</v>
      </c>
      <c r="AV15" s="35" t="e">
        <f t="shared" si="38"/>
        <v>#DIV/0!</v>
      </c>
      <c r="AW15" s="35" t="e">
        <f t="shared" si="39"/>
        <v>#DIV/0!</v>
      </c>
      <c r="AX15" s="1"/>
      <c r="AY15" s="1"/>
      <c r="AZ15" s="33" t="e">
        <f t="shared" si="9"/>
        <v>#DIV/0!</v>
      </c>
      <c r="BA15" s="36">
        <f t="shared" si="30"/>
        <v>0.95</v>
      </c>
      <c r="BB15" s="1"/>
      <c r="BC15" s="33" t="e">
        <f t="shared" si="10"/>
        <v>#DIV/0!</v>
      </c>
      <c r="BD15" s="36">
        <f t="shared" si="31"/>
        <v>0.95</v>
      </c>
      <c r="BE15" s="1"/>
      <c r="BF15" s="34" t="e">
        <f t="shared" si="11"/>
        <v>#DIV/0!</v>
      </c>
      <c r="BG15" s="37">
        <f t="shared" si="25"/>
        <v>0.99</v>
      </c>
      <c r="BH15" s="1"/>
      <c r="BI15" s="34" t="e">
        <f t="shared" si="12"/>
        <v>#DIV/0!</v>
      </c>
      <c r="BJ15" s="37">
        <f t="shared" si="32"/>
        <v>0.99</v>
      </c>
      <c r="BK15" s="1"/>
      <c r="BL15" s="1"/>
      <c r="BM15" s="34" t="e">
        <f t="shared" si="13"/>
        <v>#DIV/0!</v>
      </c>
      <c r="BN15" s="37">
        <f t="shared" si="26"/>
        <v>0.99</v>
      </c>
    </row>
    <row r="16" spans="1:66" s="7" customFormat="1" ht="14.45" x14ac:dyDescent="0.35">
      <c r="A16" s="66" t="s">
        <v>49</v>
      </c>
      <c r="B16" s="66" t="s">
        <v>50</v>
      </c>
      <c r="C16" s="67">
        <v>43466</v>
      </c>
      <c r="D16" s="6"/>
      <c r="E16" s="1">
        <v>23</v>
      </c>
      <c r="F16" s="1">
        <v>27</v>
      </c>
      <c r="G16" s="33">
        <f t="shared" ref="G16:G63" si="41">E16/F16*1</f>
        <v>0.85185185185185186</v>
      </c>
      <c r="H16" s="36">
        <f t="shared" ref="H16:H103" si="42">+$H$4</f>
        <v>0.95</v>
      </c>
      <c r="I16" s="1"/>
      <c r="J16" s="1"/>
      <c r="K16" s="33" t="e">
        <f t="shared" ref="K16:K63" si="43">I16/J16*1</f>
        <v>#DIV/0!</v>
      </c>
      <c r="L16" s="36">
        <f t="shared" ref="L16:L103" si="44">+$L$4</f>
        <v>0.97</v>
      </c>
      <c r="M16" s="1"/>
      <c r="N16" s="1"/>
      <c r="O16" s="33" t="e">
        <f t="shared" ref="O16:O63" si="45">M16/N16*1</f>
        <v>#DIV/0!</v>
      </c>
      <c r="P16" s="36">
        <f t="shared" ref="P16:P103" si="46">+$P$4</f>
        <v>0.75</v>
      </c>
      <c r="Q16" s="1"/>
      <c r="R16" s="33">
        <f t="shared" ref="R16:R63" si="47">(1-Q16/E16)*1</f>
        <v>1</v>
      </c>
      <c r="S16" s="36">
        <f t="shared" ref="S16:S103" si="48">+$S$4</f>
        <v>0.9</v>
      </c>
      <c r="T16" s="1"/>
      <c r="U16" s="33" t="e">
        <f t="shared" ref="U16:U63" si="49">(1-T16/I16)*1</f>
        <v>#DIV/0!</v>
      </c>
      <c r="V16" s="36">
        <f t="shared" ref="V16:V103" si="50">+$V$4</f>
        <v>0.99</v>
      </c>
      <c r="W16" s="1"/>
      <c r="X16" s="33" t="e">
        <f t="shared" ref="X16:X63" si="51">(1-W16/M16)*1</f>
        <v>#DIV/0!</v>
      </c>
      <c r="Y16" s="36">
        <f t="shared" ref="Y16:Y79" si="52">+$Y$4</f>
        <v>0.99</v>
      </c>
      <c r="Z16" s="1"/>
      <c r="AA16" s="33">
        <f t="shared" ref="AA16:AA63" si="53">Z16/E16*1</f>
        <v>0</v>
      </c>
      <c r="AB16" s="36">
        <f t="shared" si="27"/>
        <v>0.99</v>
      </c>
      <c r="AC16" s="1"/>
      <c r="AD16" s="33" t="e">
        <f t="shared" si="7"/>
        <v>#DIV/0!</v>
      </c>
      <c r="AE16" s="36">
        <f t="shared" si="28"/>
        <v>0.99</v>
      </c>
      <c r="AF16" s="1"/>
      <c r="AG16" s="33" t="e">
        <f t="shared" si="8"/>
        <v>#DIV/0!</v>
      </c>
      <c r="AH16" s="36">
        <f t="shared" si="29"/>
        <v>0.75</v>
      </c>
      <c r="AI16" s="1"/>
      <c r="AJ16" s="34">
        <f t="shared" ref="AJ16:AJ63" si="54">AI16/E16</f>
        <v>0</v>
      </c>
      <c r="AK16" s="37">
        <f t="shared" ref="AK16:AK79" si="55">+$AK$4</f>
        <v>20</v>
      </c>
      <c r="AL16" s="1"/>
      <c r="AM16" s="34" t="e">
        <f t="shared" ref="AM16:AM63" si="56">AL16/I16</f>
        <v>#DIV/0!</v>
      </c>
      <c r="AN16" s="37">
        <f t="shared" ref="AN16:AN79" si="57">+$AN$4</f>
        <v>1</v>
      </c>
      <c r="AO16" s="1"/>
      <c r="AP16" s="34" t="e">
        <f t="shared" ref="AP16:AP63" si="58">AO16/M16</f>
        <v>#DIV/0!</v>
      </c>
      <c r="AQ16" s="37">
        <f t="shared" ref="AQ16:AQ79" si="59">+$AQ$4</f>
        <v>20</v>
      </c>
      <c r="AR16" s="1"/>
      <c r="AS16" s="1">
        <f t="shared" ref="AS16:AS63" si="60">+AR16-AR15</f>
        <v>0</v>
      </c>
      <c r="AT16" s="32" t="e">
        <f t="shared" ref="AT16:AT63" si="61">+AR16/AR15-1</f>
        <v>#DIV/0!</v>
      </c>
      <c r="AU16" s="35" t="e">
        <f t="shared" ref="AU16:AU63" si="62">E16/AR16</f>
        <v>#DIV/0!</v>
      </c>
      <c r="AV16" s="35" t="e">
        <f t="shared" ref="AV16:AV63" si="63">I16/AR16</f>
        <v>#DIV/0!</v>
      </c>
      <c r="AW16" s="35" t="e">
        <f t="shared" ref="AW16:AW63" si="64">M16/AR16</f>
        <v>#DIV/0!</v>
      </c>
      <c r="AX16" s="1"/>
      <c r="AY16" s="1"/>
      <c r="AZ16" s="33" t="e">
        <f t="shared" ref="AZ16:AZ63" si="65">(1-AX16/AY16)*1</f>
        <v>#DIV/0!</v>
      </c>
      <c r="BA16" s="36">
        <f t="shared" si="30"/>
        <v>0.95</v>
      </c>
      <c r="BB16" s="1"/>
      <c r="BC16" s="33" t="e">
        <f t="shared" ref="BC16:BC63" si="66">(1-BB16/AY16)*1</f>
        <v>#DIV/0!</v>
      </c>
      <c r="BD16" s="36">
        <f t="shared" si="31"/>
        <v>0.95</v>
      </c>
      <c r="BE16" s="1"/>
      <c r="BF16" s="34" t="e">
        <f t="shared" ref="BF16:BF63" si="67">1-BE16/AY16</f>
        <v>#DIV/0!</v>
      </c>
      <c r="BG16" s="37">
        <f t="shared" ref="BG16:BG79" si="68">+$BG$4</f>
        <v>0.99</v>
      </c>
      <c r="BH16" s="1"/>
      <c r="BI16" s="34" t="e">
        <f t="shared" ref="BI16:BI63" si="69">1-BH16/AY16</f>
        <v>#DIV/0!</v>
      </c>
      <c r="BJ16" s="37">
        <f t="shared" si="32"/>
        <v>0.99</v>
      </c>
      <c r="BK16" s="1"/>
      <c r="BL16" s="1"/>
      <c r="BM16" s="34" t="e">
        <f t="shared" ref="BM16:BM63" si="70">1-BK16/BL16</f>
        <v>#DIV/0!</v>
      </c>
      <c r="BN16" s="37">
        <f t="shared" ref="BN16:BN79" si="71">+$BN$4</f>
        <v>0.99</v>
      </c>
    </row>
    <row r="17" spans="1:66" s="7" customFormat="1" ht="14.45" x14ac:dyDescent="0.35">
      <c r="A17" s="66" t="s">
        <v>49</v>
      </c>
      <c r="B17" s="66" t="s">
        <v>50</v>
      </c>
      <c r="C17" s="67">
        <v>43497</v>
      </c>
      <c r="D17" s="6"/>
      <c r="E17" s="1">
        <v>32</v>
      </c>
      <c r="F17" s="1">
        <v>29</v>
      </c>
      <c r="G17" s="33">
        <f t="shared" si="41"/>
        <v>1.103448275862069</v>
      </c>
      <c r="H17" s="36">
        <f t="shared" si="42"/>
        <v>0.95</v>
      </c>
      <c r="I17" s="1"/>
      <c r="J17" s="1"/>
      <c r="K17" s="33" t="e">
        <f t="shared" si="43"/>
        <v>#DIV/0!</v>
      </c>
      <c r="L17" s="36">
        <f t="shared" si="44"/>
        <v>0.97</v>
      </c>
      <c r="M17" s="1"/>
      <c r="N17" s="1"/>
      <c r="O17" s="33" t="e">
        <f t="shared" si="45"/>
        <v>#DIV/0!</v>
      </c>
      <c r="P17" s="36">
        <f t="shared" si="46"/>
        <v>0.75</v>
      </c>
      <c r="Q17" s="1"/>
      <c r="R17" s="33">
        <f t="shared" si="47"/>
        <v>1</v>
      </c>
      <c r="S17" s="36">
        <f t="shared" si="48"/>
        <v>0.9</v>
      </c>
      <c r="T17" s="1"/>
      <c r="U17" s="33" t="e">
        <f t="shared" si="49"/>
        <v>#DIV/0!</v>
      </c>
      <c r="V17" s="36">
        <f t="shared" si="50"/>
        <v>0.99</v>
      </c>
      <c r="W17" s="1"/>
      <c r="X17" s="33" t="e">
        <f t="shared" si="51"/>
        <v>#DIV/0!</v>
      </c>
      <c r="Y17" s="36">
        <f t="shared" si="52"/>
        <v>0.99</v>
      </c>
      <c r="Z17" s="1"/>
      <c r="AA17" s="33">
        <f t="shared" si="53"/>
        <v>0</v>
      </c>
      <c r="AB17" s="36">
        <f t="shared" si="27"/>
        <v>0.99</v>
      </c>
      <c r="AC17" s="1"/>
      <c r="AD17" s="33" t="e">
        <f t="shared" si="7"/>
        <v>#DIV/0!</v>
      </c>
      <c r="AE17" s="36">
        <f t="shared" si="28"/>
        <v>0.99</v>
      </c>
      <c r="AF17" s="1"/>
      <c r="AG17" s="33" t="e">
        <f t="shared" si="8"/>
        <v>#DIV/0!</v>
      </c>
      <c r="AH17" s="36">
        <f t="shared" si="29"/>
        <v>0.75</v>
      </c>
      <c r="AI17" s="1"/>
      <c r="AJ17" s="34">
        <f t="shared" si="54"/>
        <v>0</v>
      </c>
      <c r="AK17" s="37">
        <f t="shared" si="55"/>
        <v>20</v>
      </c>
      <c r="AL17" s="1"/>
      <c r="AM17" s="34" t="e">
        <f t="shared" si="56"/>
        <v>#DIV/0!</v>
      </c>
      <c r="AN17" s="37">
        <f t="shared" si="57"/>
        <v>1</v>
      </c>
      <c r="AO17" s="1"/>
      <c r="AP17" s="34" t="e">
        <f t="shared" si="58"/>
        <v>#DIV/0!</v>
      </c>
      <c r="AQ17" s="37">
        <f t="shared" si="59"/>
        <v>20</v>
      </c>
      <c r="AR17" s="1"/>
      <c r="AS17" s="1">
        <f t="shared" si="60"/>
        <v>0</v>
      </c>
      <c r="AT17" s="32" t="e">
        <f t="shared" si="61"/>
        <v>#DIV/0!</v>
      </c>
      <c r="AU17" s="35" t="e">
        <f t="shared" si="62"/>
        <v>#DIV/0!</v>
      </c>
      <c r="AV17" s="35" t="e">
        <f t="shared" si="63"/>
        <v>#DIV/0!</v>
      </c>
      <c r="AW17" s="35" t="e">
        <f t="shared" si="64"/>
        <v>#DIV/0!</v>
      </c>
      <c r="AX17" s="1"/>
      <c r="AY17" s="1"/>
      <c r="AZ17" s="33" t="e">
        <f t="shared" si="65"/>
        <v>#DIV/0!</v>
      </c>
      <c r="BA17" s="36">
        <f t="shared" si="30"/>
        <v>0.95</v>
      </c>
      <c r="BB17" s="1"/>
      <c r="BC17" s="33" t="e">
        <f t="shared" si="66"/>
        <v>#DIV/0!</v>
      </c>
      <c r="BD17" s="36">
        <f t="shared" si="31"/>
        <v>0.95</v>
      </c>
      <c r="BE17" s="1"/>
      <c r="BF17" s="34" t="e">
        <f t="shared" si="67"/>
        <v>#DIV/0!</v>
      </c>
      <c r="BG17" s="37">
        <f t="shared" si="68"/>
        <v>0.99</v>
      </c>
      <c r="BH17" s="1"/>
      <c r="BI17" s="34" t="e">
        <f t="shared" si="69"/>
        <v>#DIV/0!</v>
      </c>
      <c r="BJ17" s="37">
        <f t="shared" si="32"/>
        <v>0.99</v>
      </c>
      <c r="BK17" s="1"/>
      <c r="BL17" s="1"/>
      <c r="BM17" s="34" t="e">
        <f t="shared" si="70"/>
        <v>#DIV/0!</v>
      </c>
      <c r="BN17" s="37">
        <f t="shared" si="71"/>
        <v>0.99</v>
      </c>
    </row>
    <row r="18" spans="1:66" s="7" customFormat="1" ht="14.45" x14ac:dyDescent="0.35">
      <c r="A18" s="66" t="s">
        <v>49</v>
      </c>
      <c r="B18" s="66" t="s">
        <v>50</v>
      </c>
      <c r="C18" s="67">
        <v>43525</v>
      </c>
      <c r="D18" s="6"/>
      <c r="E18" s="1">
        <v>24</v>
      </c>
      <c r="F18" s="1">
        <v>24</v>
      </c>
      <c r="G18" s="33">
        <f t="shared" si="41"/>
        <v>1</v>
      </c>
      <c r="H18" s="36">
        <f t="shared" si="42"/>
        <v>0.95</v>
      </c>
      <c r="I18" s="1"/>
      <c r="J18" s="1"/>
      <c r="K18" s="33" t="e">
        <f t="shared" si="43"/>
        <v>#DIV/0!</v>
      </c>
      <c r="L18" s="36">
        <f t="shared" si="44"/>
        <v>0.97</v>
      </c>
      <c r="M18" s="1"/>
      <c r="N18" s="1"/>
      <c r="O18" s="33" t="e">
        <f t="shared" si="45"/>
        <v>#DIV/0!</v>
      </c>
      <c r="P18" s="36">
        <f t="shared" si="46"/>
        <v>0.75</v>
      </c>
      <c r="Q18" s="1"/>
      <c r="R18" s="33">
        <f t="shared" si="47"/>
        <v>1</v>
      </c>
      <c r="S18" s="36">
        <f t="shared" si="48"/>
        <v>0.9</v>
      </c>
      <c r="T18" s="1"/>
      <c r="U18" s="33" t="e">
        <f t="shared" si="49"/>
        <v>#DIV/0!</v>
      </c>
      <c r="V18" s="36">
        <f t="shared" si="50"/>
        <v>0.99</v>
      </c>
      <c r="W18" s="1"/>
      <c r="X18" s="33" t="e">
        <f t="shared" si="51"/>
        <v>#DIV/0!</v>
      </c>
      <c r="Y18" s="36">
        <f t="shared" si="52"/>
        <v>0.99</v>
      </c>
      <c r="Z18" s="1"/>
      <c r="AA18" s="33">
        <f t="shared" si="53"/>
        <v>0</v>
      </c>
      <c r="AB18" s="36">
        <f t="shared" si="27"/>
        <v>0.99</v>
      </c>
      <c r="AC18" s="1"/>
      <c r="AD18" s="33" t="e">
        <f t="shared" si="7"/>
        <v>#DIV/0!</v>
      </c>
      <c r="AE18" s="36">
        <f t="shared" si="28"/>
        <v>0.99</v>
      </c>
      <c r="AF18" s="1"/>
      <c r="AG18" s="33" t="e">
        <f t="shared" si="8"/>
        <v>#DIV/0!</v>
      </c>
      <c r="AH18" s="36">
        <f t="shared" si="29"/>
        <v>0.75</v>
      </c>
      <c r="AI18" s="1"/>
      <c r="AJ18" s="34">
        <f t="shared" si="54"/>
        <v>0</v>
      </c>
      <c r="AK18" s="37">
        <f t="shared" si="55"/>
        <v>20</v>
      </c>
      <c r="AL18" s="1"/>
      <c r="AM18" s="34" t="e">
        <f t="shared" si="56"/>
        <v>#DIV/0!</v>
      </c>
      <c r="AN18" s="37">
        <f t="shared" si="57"/>
        <v>1</v>
      </c>
      <c r="AO18" s="1"/>
      <c r="AP18" s="34" t="e">
        <f t="shared" si="58"/>
        <v>#DIV/0!</v>
      </c>
      <c r="AQ18" s="37">
        <f t="shared" si="59"/>
        <v>20</v>
      </c>
      <c r="AR18" s="1"/>
      <c r="AS18" s="1">
        <f t="shared" si="60"/>
        <v>0</v>
      </c>
      <c r="AT18" s="32" t="e">
        <f t="shared" si="61"/>
        <v>#DIV/0!</v>
      </c>
      <c r="AU18" s="35" t="e">
        <f t="shared" si="62"/>
        <v>#DIV/0!</v>
      </c>
      <c r="AV18" s="35" t="e">
        <f t="shared" si="63"/>
        <v>#DIV/0!</v>
      </c>
      <c r="AW18" s="35" t="e">
        <f t="shared" si="64"/>
        <v>#DIV/0!</v>
      </c>
      <c r="AX18" s="1"/>
      <c r="AY18" s="1"/>
      <c r="AZ18" s="33" t="e">
        <f t="shared" si="65"/>
        <v>#DIV/0!</v>
      </c>
      <c r="BA18" s="36">
        <f t="shared" si="30"/>
        <v>0.95</v>
      </c>
      <c r="BB18" s="1"/>
      <c r="BC18" s="33" t="e">
        <f t="shared" si="66"/>
        <v>#DIV/0!</v>
      </c>
      <c r="BD18" s="36">
        <f t="shared" si="31"/>
        <v>0.95</v>
      </c>
      <c r="BE18" s="1"/>
      <c r="BF18" s="34" t="e">
        <f t="shared" si="67"/>
        <v>#DIV/0!</v>
      </c>
      <c r="BG18" s="37">
        <f t="shared" si="68"/>
        <v>0.99</v>
      </c>
      <c r="BH18" s="1"/>
      <c r="BI18" s="34" t="e">
        <f t="shared" si="69"/>
        <v>#DIV/0!</v>
      </c>
      <c r="BJ18" s="37">
        <f t="shared" si="32"/>
        <v>0.99</v>
      </c>
      <c r="BK18" s="1"/>
      <c r="BL18" s="1"/>
      <c r="BM18" s="34" t="e">
        <f t="shared" si="70"/>
        <v>#DIV/0!</v>
      </c>
      <c r="BN18" s="37">
        <f t="shared" si="71"/>
        <v>0.99</v>
      </c>
    </row>
    <row r="19" spans="1:66" s="7" customFormat="1" ht="14.45" x14ac:dyDescent="0.35">
      <c r="A19" s="66" t="s">
        <v>49</v>
      </c>
      <c r="B19" s="66" t="s">
        <v>50</v>
      </c>
      <c r="C19" s="67">
        <v>43556</v>
      </c>
      <c r="D19" s="6"/>
      <c r="E19" s="1">
        <v>20</v>
      </c>
      <c r="F19" s="1">
        <v>17</v>
      </c>
      <c r="G19" s="33">
        <f t="shared" si="41"/>
        <v>1.1764705882352942</v>
      </c>
      <c r="H19" s="36">
        <f t="shared" si="42"/>
        <v>0.95</v>
      </c>
      <c r="I19" s="1"/>
      <c r="J19" s="1"/>
      <c r="K19" s="33" t="e">
        <f t="shared" si="43"/>
        <v>#DIV/0!</v>
      </c>
      <c r="L19" s="36">
        <f t="shared" si="44"/>
        <v>0.97</v>
      </c>
      <c r="M19" s="1"/>
      <c r="N19" s="1"/>
      <c r="O19" s="33" t="e">
        <f t="shared" si="45"/>
        <v>#DIV/0!</v>
      </c>
      <c r="P19" s="36">
        <f t="shared" si="46"/>
        <v>0.75</v>
      </c>
      <c r="Q19" s="1"/>
      <c r="R19" s="33">
        <f t="shared" si="47"/>
        <v>1</v>
      </c>
      <c r="S19" s="36">
        <f t="shared" si="48"/>
        <v>0.9</v>
      </c>
      <c r="T19" s="1"/>
      <c r="U19" s="33" t="e">
        <f t="shared" si="49"/>
        <v>#DIV/0!</v>
      </c>
      <c r="V19" s="36">
        <f t="shared" si="50"/>
        <v>0.99</v>
      </c>
      <c r="W19" s="1"/>
      <c r="X19" s="33" t="e">
        <f t="shared" si="51"/>
        <v>#DIV/0!</v>
      </c>
      <c r="Y19" s="36">
        <f t="shared" si="52"/>
        <v>0.99</v>
      </c>
      <c r="Z19" s="1"/>
      <c r="AA19" s="33">
        <f t="shared" si="53"/>
        <v>0</v>
      </c>
      <c r="AB19" s="36">
        <f t="shared" si="27"/>
        <v>0.99</v>
      </c>
      <c r="AC19" s="1"/>
      <c r="AD19" s="33" t="e">
        <f t="shared" si="7"/>
        <v>#DIV/0!</v>
      </c>
      <c r="AE19" s="36">
        <f t="shared" si="28"/>
        <v>0.99</v>
      </c>
      <c r="AF19" s="1"/>
      <c r="AG19" s="33" t="e">
        <f t="shared" si="8"/>
        <v>#DIV/0!</v>
      </c>
      <c r="AH19" s="36">
        <f t="shared" si="29"/>
        <v>0.75</v>
      </c>
      <c r="AI19" s="1"/>
      <c r="AJ19" s="34">
        <f t="shared" si="54"/>
        <v>0</v>
      </c>
      <c r="AK19" s="37">
        <f t="shared" si="55"/>
        <v>20</v>
      </c>
      <c r="AL19" s="1"/>
      <c r="AM19" s="34" t="e">
        <f t="shared" si="56"/>
        <v>#DIV/0!</v>
      </c>
      <c r="AN19" s="37">
        <f t="shared" si="57"/>
        <v>1</v>
      </c>
      <c r="AO19" s="1"/>
      <c r="AP19" s="34" t="e">
        <f t="shared" si="58"/>
        <v>#DIV/0!</v>
      </c>
      <c r="AQ19" s="37">
        <f t="shared" si="59"/>
        <v>20</v>
      </c>
      <c r="AR19" s="1"/>
      <c r="AS19" s="1">
        <f t="shared" si="60"/>
        <v>0</v>
      </c>
      <c r="AT19" s="32" t="e">
        <f t="shared" si="61"/>
        <v>#DIV/0!</v>
      </c>
      <c r="AU19" s="35" t="e">
        <f t="shared" si="62"/>
        <v>#DIV/0!</v>
      </c>
      <c r="AV19" s="35" t="e">
        <f t="shared" si="63"/>
        <v>#DIV/0!</v>
      </c>
      <c r="AW19" s="35" t="e">
        <f t="shared" si="64"/>
        <v>#DIV/0!</v>
      </c>
      <c r="AX19" s="1"/>
      <c r="AY19" s="1"/>
      <c r="AZ19" s="33" t="e">
        <f t="shared" si="65"/>
        <v>#DIV/0!</v>
      </c>
      <c r="BA19" s="36">
        <f t="shared" si="30"/>
        <v>0.95</v>
      </c>
      <c r="BB19" s="1"/>
      <c r="BC19" s="33" t="e">
        <f t="shared" si="66"/>
        <v>#DIV/0!</v>
      </c>
      <c r="BD19" s="36">
        <f t="shared" si="31"/>
        <v>0.95</v>
      </c>
      <c r="BE19" s="1"/>
      <c r="BF19" s="34" t="e">
        <f t="shared" si="67"/>
        <v>#DIV/0!</v>
      </c>
      <c r="BG19" s="37">
        <f t="shared" si="68"/>
        <v>0.99</v>
      </c>
      <c r="BH19" s="1"/>
      <c r="BI19" s="34" t="e">
        <f t="shared" si="69"/>
        <v>#DIV/0!</v>
      </c>
      <c r="BJ19" s="37">
        <f t="shared" si="32"/>
        <v>0.99</v>
      </c>
      <c r="BK19" s="1"/>
      <c r="BL19" s="1"/>
      <c r="BM19" s="34" t="e">
        <f t="shared" si="70"/>
        <v>#DIV/0!</v>
      </c>
      <c r="BN19" s="37">
        <f t="shared" si="71"/>
        <v>0.99</v>
      </c>
    </row>
    <row r="20" spans="1:66" s="7" customFormat="1" ht="14.45" x14ac:dyDescent="0.35">
      <c r="A20" s="66" t="s">
        <v>49</v>
      </c>
      <c r="B20" s="66" t="s">
        <v>50</v>
      </c>
      <c r="C20" s="67">
        <v>43586</v>
      </c>
      <c r="D20" s="6"/>
      <c r="E20" s="1">
        <v>17</v>
      </c>
      <c r="F20" s="1">
        <v>16</v>
      </c>
      <c r="G20" s="33">
        <f t="shared" si="41"/>
        <v>1.0625</v>
      </c>
      <c r="H20" s="36">
        <f t="shared" si="42"/>
        <v>0.95</v>
      </c>
      <c r="I20" s="1"/>
      <c r="J20" s="1"/>
      <c r="K20" s="33" t="e">
        <f t="shared" si="43"/>
        <v>#DIV/0!</v>
      </c>
      <c r="L20" s="36">
        <f t="shared" si="44"/>
        <v>0.97</v>
      </c>
      <c r="M20" s="1"/>
      <c r="N20" s="1"/>
      <c r="O20" s="33" t="e">
        <f t="shared" si="45"/>
        <v>#DIV/0!</v>
      </c>
      <c r="P20" s="36">
        <f t="shared" si="46"/>
        <v>0.75</v>
      </c>
      <c r="Q20" s="1"/>
      <c r="R20" s="33">
        <f t="shared" si="47"/>
        <v>1</v>
      </c>
      <c r="S20" s="36">
        <f t="shared" si="48"/>
        <v>0.9</v>
      </c>
      <c r="T20" s="1"/>
      <c r="U20" s="33" t="e">
        <f t="shared" si="49"/>
        <v>#DIV/0!</v>
      </c>
      <c r="V20" s="36">
        <f t="shared" si="50"/>
        <v>0.99</v>
      </c>
      <c r="W20" s="1"/>
      <c r="X20" s="33" t="e">
        <f t="shared" si="51"/>
        <v>#DIV/0!</v>
      </c>
      <c r="Y20" s="36">
        <f t="shared" si="52"/>
        <v>0.99</v>
      </c>
      <c r="Z20" s="1"/>
      <c r="AA20" s="33">
        <f t="shared" si="53"/>
        <v>0</v>
      </c>
      <c r="AB20" s="36">
        <f t="shared" si="27"/>
        <v>0.99</v>
      </c>
      <c r="AC20" s="1"/>
      <c r="AD20" s="33" t="e">
        <f t="shared" si="7"/>
        <v>#DIV/0!</v>
      </c>
      <c r="AE20" s="36">
        <f t="shared" si="28"/>
        <v>0.99</v>
      </c>
      <c r="AF20" s="1"/>
      <c r="AG20" s="33" t="e">
        <f t="shared" si="8"/>
        <v>#DIV/0!</v>
      </c>
      <c r="AH20" s="36">
        <f t="shared" si="29"/>
        <v>0.75</v>
      </c>
      <c r="AI20" s="1"/>
      <c r="AJ20" s="34">
        <f t="shared" si="54"/>
        <v>0</v>
      </c>
      <c r="AK20" s="37">
        <f t="shared" si="55"/>
        <v>20</v>
      </c>
      <c r="AL20" s="1"/>
      <c r="AM20" s="34" t="e">
        <f t="shared" si="56"/>
        <v>#DIV/0!</v>
      </c>
      <c r="AN20" s="37">
        <f t="shared" si="57"/>
        <v>1</v>
      </c>
      <c r="AO20" s="1"/>
      <c r="AP20" s="34" t="e">
        <f t="shared" si="58"/>
        <v>#DIV/0!</v>
      </c>
      <c r="AQ20" s="37">
        <f t="shared" si="59"/>
        <v>20</v>
      </c>
      <c r="AR20" s="1"/>
      <c r="AS20" s="1">
        <f t="shared" si="60"/>
        <v>0</v>
      </c>
      <c r="AT20" s="32" t="e">
        <f t="shared" si="61"/>
        <v>#DIV/0!</v>
      </c>
      <c r="AU20" s="35" t="e">
        <f t="shared" si="62"/>
        <v>#DIV/0!</v>
      </c>
      <c r="AV20" s="35" t="e">
        <f t="shared" si="63"/>
        <v>#DIV/0!</v>
      </c>
      <c r="AW20" s="35" t="e">
        <f t="shared" si="64"/>
        <v>#DIV/0!</v>
      </c>
      <c r="AX20" s="1"/>
      <c r="AY20" s="1"/>
      <c r="AZ20" s="33" t="e">
        <f t="shared" si="65"/>
        <v>#DIV/0!</v>
      </c>
      <c r="BA20" s="36">
        <f t="shared" si="30"/>
        <v>0.95</v>
      </c>
      <c r="BB20" s="1"/>
      <c r="BC20" s="33" t="e">
        <f t="shared" si="66"/>
        <v>#DIV/0!</v>
      </c>
      <c r="BD20" s="36">
        <f t="shared" si="31"/>
        <v>0.95</v>
      </c>
      <c r="BE20" s="1"/>
      <c r="BF20" s="34" t="e">
        <f t="shared" si="67"/>
        <v>#DIV/0!</v>
      </c>
      <c r="BG20" s="37">
        <f t="shared" si="68"/>
        <v>0.99</v>
      </c>
      <c r="BH20" s="1"/>
      <c r="BI20" s="34" t="e">
        <f t="shared" si="69"/>
        <v>#DIV/0!</v>
      </c>
      <c r="BJ20" s="37">
        <f t="shared" si="32"/>
        <v>0.99</v>
      </c>
      <c r="BK20" s="1"/>
      <c r="BL20" s="1"/>
      <c r="BM20" s="34" t="e">
        <f t="shared" si="70"/>
        <v>#DIV/0!</v>
      </c>
      <c r="BN20" s="37">
        <f t="shared" si="71"/>
        <v>0.99</v>
      </c>
    </row>
    <row r="21" spans="1:66" s="7" customFormat="1" ht="14.45" x14ac:dyDescent="0.35">
      <c r="A21" s="66" t="s">
        <v>49</v>
      </c>
      <c r="B21" s="66" t="s">
        <v>50</v>
      </c>
      <c r="C21" s="67">
        <v>43617</v>
      </c>
      <c r="D21" s="6"/>
      <c r="E21" s="1">
        <v>17</v>
      </c>
      <c r="F21" s="1">
        <v>20</v>
      </c>
      <c r="G21" s="33">
        <f t="shared" si="41"/>
        <v>0.85</v>
      </c>
      <c r="H21" s="36">
        <f t="shared" si="42"/>
        <v>0.95</v>
      </c>
      <c r="I21" s="1"/>
      <c r="J21" s="1"/>
      <c r="K21" s="33" t="e">
        <f t="shared" si="43"/>
        <v>#DIV/0!</v>
      </c>
      <c r="L21" s="36">
        <f t="shared" si="44"/>
        <v>0.97</v>
      </c>
      <c r="M21" s="1"/>
      <c r="N21" s="1"/>
      <c r="O21" s="33" t="e">
        <f t="shared" si="45"/>
        <v>#DIV/0!</v>
      </c>
      <c r="P21" s="36">
        <f t="shared" si="46"/>
        <v>0.75</v>
      </c>
      <c r="Q21" s="1"/>
      <c r="R21" s="33">
        <f t="shared" si="47"/>
        <v>1</v>
      </c>
      <c r="S21" s="36">
        <f t="shared" si="48"/>
        <v>0.9</v>
      </c>
      <c r="T21" s="1"/>
      <c r="U21" s="33" t="e">
        <f t="shared" si="49"/>
        <v>#DIV/0!</v>
      </c>
      <c r="V21" s="36">
        <f t="shared" si="50"/>
        <v>0.99</v>
      </c>
      <c r="W21" s="1"/>
      <c r="X21" s="33" t="e">
        <f t="shared" si="51"/>
        <v>#DIV/0!</v>
      </c>
      <c r="Y21" s="36">
        <f t="shared" si="52"/>
        <v>0.99</v>
      </c>
      <c r="Z21" s="1"/>
      <c r="AA21" s="33">
        <f t="shared" si="53"/>
        <v>0</v>
      </c>
      <c r="AB21" s="36">
        <f t="shared" si="27"/>
        <v>0.99</v>
      </c>
      <c r="AC21" s="1"/>
      <c r="AD21" s="33" t="e">
        <f t="shared" si="7"/>
        <v>#DIV/0!</v>
      </c>
      <c r="AE21" s="36">
        <f t="shared" si="28"/>
        <v>0.99</v>
      </c>
      <c r="AF21" s="1"/>
      <c r="AG21" s="33" t="e">
        <f t="shared" si="8"/>
        <v>#DIV/0!</v>
      </c>
      <c r="AH21" s="36">
        <f t="shared" si="29"/>
        <v>0.75</v>
      </c>
      <c r="AI21" s="1"/>
      <c r="AJ21" s="34">
        <f t="shared" si="54"/>
        <v>0</v>
      </c>
      <c r="AK21" s="37">
        <f t="shared" si="55"/>
        <v>20</v>
      </c>
      <c r="AL21" s="1"/>
      <c r="AM21" s="34" t="e">
        <f t="shared" si="56"/>
        <v>#DIV/0!</v>
      </c>
      <c r="AN21" s="37">
        <f t="shared" si="57"/>
        <v>1</v>
      </c>
      <c r="AO21" s="1"/>
      <c r="AP21" s="34" t="e">
        <f t="shared" si="58"/>
        <v>#DIV/0!</v>
      </c>
      <c r="AQ21" s="37">
        <f t="shared" si="59"/>
        <v>20</v>
      </c>
      <c r="AR21" s="1"/>
      <c r="AS21" s="1">
        <f t="shared" si="60"/>
        <v>0</v>
      </c>
      <c r="AT21" s="32" t="e">
        <f t="shared" si="61"/>
        <v>#DIV/0!</v>
      </c>
      <c r="AU21" s="35" t="e">
        <f t="shared" si="62"/>
        <v>#DIV/0!</v>
      </c>
      <c r="AV21" s="35" t="e">
        <f t="shared" si="63"/>
        <v>#DIV/0!</v>
      </c>
      <c r="AW21" s="35" t="e">
        <f t="shared" si="64"/>
        <v>#DIV/0!</v>
      </c>
      <c r="AX21" s="1"/>
      <c r="AY21" s="1"/>
      <c r="AZ21" s="33" t="e">
        <f t="shared" si="65"/>
        <v>#DIV/0!</v>
      </c>
      <c r="BA21" s="36">
        <f t="shared" si="30"/>
        <v>0.95</v>
      </c>
      <c r="BB21" s="1"/>
      <c r="BC21" s="33" t="e">
        <f t="shared" si="66"/>
        <v>#DIV/0!</v>
      </c>
      <c r="BD21" s="36">
        <f t="shared" si="31"/>
        <v>0.95</v>
      </c>
      <c r="BE21" s="1"/>
      <c r="BF21" s="34" t="e">
        <f t="shared" si="67"/>
        <v>#DIV/0!</v>
      </c>
      <c r="BG21" s="37">
        <f t="shared" si="68"/>
        <v>0.99</v>
      </c>
      <c r="BH21" s="1"/>
      <c r="BI21" s="34" t="e">
        <f t="shared" si="69"/>
        <v>#DIV/0!</v>
      </c>
      <c r="BJ21" s="37">
        <f t="shared" si="32"/>
        <v>0.99</v>
      </c>
      <c r="BK21" s="1"/>
      <c r="BL21" s="1"/>
      <c r="BM21" s="34" t="e">
        <f t="shared" si="70"/>
        <v>#DIV/0!</v>
      </c>
      <c r="BN21" s="37">
        <f t="shared" si="71"/>
        <v>0.99</v>
      </c>
    </row>
    <row r="22" spans="1:66" s="7" customFormat="1" ht="14.45" x14ac:dyDescent="0.35">
      <c r="A22" s="66" t="s">
        <v>49</v>
      </c>
      <c r="B22" s="66" t="s">
        <v>50</v>
      </c>
      <c r="C22" s="67">
        <v>43647</v>
      </c>
      <c r="D22" s="6"/>
      <c r="E22" s="1">
        <v>32</v>
      </c>
      <c r="F22" s="1">
        <v>31</v>
      </c>
      <c r="G22" s="33">
        <f t="shared" si="41"/>
        <v>1.032258064516129</v>
      </c>
      <c r="H22" s="36">
        <f t="shared" si="42"/>
        <v>0.95</v>
      </c>
      <c r="I22" s="1"/>
      <c r="J22" s="1"/>
      <c r="K22" s="33" t="e">
        <f t="shared" si="43"/>
        <v>#DIV/0!</v>
      </c>
      <c r="L22" s="36">
        <f t="shared" si="44"/>
        <v>0.97</v>
      </c>
      <c r="M22" s="1"/>
      <c r="N22" s="1"/>
      <c r="O22" s="33" t="e">
        <f t="shared" si="45"/>
        <v>#DIV/0!</v>
      </c>
      <c r="P22" s="36">
        <f t="shared" si="46"/>
        <v>0.75</v>
      </c>
      <c r="Q22" s="1"/>
      <c r="R22" s="33">
        <f t="shared" si="47"/>
        <v>1</v>
      </c>
      <c r="S22" s="36">
        <f t="shared" si="48"/>
        <v>0.9</v>
      </c>
      <c r="T22" s="1"/>
      <c r="U22" s="33" t="e">
        <f t="shared" si="49"/>
        <v>#DIV/0!</v>
      </c>
      <c r="V22" s="36">
        <f t="shared" si="50"/>
        <v>0.99</v>
      </c>
      <c r="W22" s="1"/>
      <c r="X22" s="33" t="e">
        <f t="shared" si="51"/>
        <v>#DIV/0!</v>
      </c>
      <c r="Y22" s="36">
        <f t="shared" si="52"/>
        <v>0.99</v>
      </c>
      <c r="Z22" s="1"/>
      <c r="AA22" s="33">
        <f t="shared" si="53"/>
        <v>0</v>
      </c>
      <c r="AB22" s="36">
        <f t="shared" si="27"/>
        <v>0.99</v>
      </c>
      <c r="AC22" s="1"/>
      <c r="AD22" s="33" t="e">
        <f t="shared" si="7"/>
        <v>#DIV/0!</v>
      </c>
      <c r="AE22" s="36">
        <f t="shared" si="28"/>
        <v>0.99</v>
      </c>
      <c r="AF22" s="1"/>
      <c r="AG22" s="33" t="e">
        <f t="shared" si="8"/>
        <v>#DIV/0!</v>
      </c>
      <c r="AH22" s="36">
        <f t="shared" si="29"/>
        <v>0.75</v>
      </c>
      <c r="AI22" s="1"/>
      <c r="AJ22" s="34">
        <f t="shared" si="54"/>
        <v>0</v>
      </c>
      <c r="AK22" s="37">
        <f t="shared" si="55"/>
        <v>20</v>
      </c>
      <c r="AL22" s="1"/>
      <c r="AM22" s="34" t="e">
        <f t="shared" si="56"/>
        <v>#DIV/0!</v>
      </c>
      <c r="AN22" s="37">
        <f t="shared" si="57"/>
        <v>1</v>
      </c>
      <c r="AO22" s="1"/>
      <c r="AP22" s="34" t="e">
        <f t="shared" si="58"/>
        <v>#DIV/0!</v>
      </c>
      <c r="AQ22" s="37">
        <f t="shared" si="59"/>
        <v>20</v>
      </c>
      <c r="AR22" s="1"/>
      <c r="AS22" s="1">
        <f t="shared" si="60"/>
        <v>0</v>
      </c>
      <c r="AT22" s="32" t="e">
        <f t="shared" si="61"/>
        <v>#DIV/0!</v>
      </c>
      <c r="AU22" s="35" t="e">
        <f t="shared" si="62"/>
        <v>#DIV/0!</v>
      </c>
      <c r="AV22" s="35" t="e">
        <f t="shared" si="63"/>
        <v>#DIV/0!</v>
      </c>
      <c r="AW22" s="35" t="e">
        <f t="shared" si="64"/>
        <v>#DIV/0!</v>
      </c>
      <c r="AX22" s="1"/>
      <c r="AY22" s="1"/>
      <c r="AZ22" s="33" t="e">
        <f t="shared" si="65"/>
        <v>#DIV/0!</v>
      </c>
      <c r="BA22" s="36">
        <f t="shared" si="30"/>
        <v>0.95</v>
      </c>
      <c r="BB22" s="1"/>
      <c r="BC22" s="33" t="e">
        <f t="shared" si="66"/>
        <v>#DIV/0!</v>
      </c>
      <c r="BD22" s="36">
        <f t="shared" si="31"/>
        <v>0.95</v>
      </c>
      <c r="BE22" s="1"/>
      <c r="BF22" s="34" t="e">
        <f t="shared" si="67"/>
        <v>#DIV/0!</v>
      </c>
      <c r="BG22" s="37">
        <f t="shared" si="68"/>
        <v>0.99</v>
      </c>
      <c r="BH22" s="1"/>
      <c r="BI22" s="34" t="e">
        <f t="shared" si="69"/>
        <v>#DIV/0!</v>
      </c>
      <c r="BJ22" s="37">
        <f t="shared" si="32"/>
        <v>0.99</v>
      </c>
      <c r="BK22" s="1"/>
      <c r="BL22" s="1"/>
      <c r="BM22" s="34" t="e">
        <f t="shared" si="70"/>
        <v>#DIV/0!</v>
      </c>
      <c r="BN22" s="37">
        <f t="shared" si="71"/>
        <v>0.99</v>
      </c>
    </row>
    <row r="23" spans="1:66" s="7" customFormat="1" ht="14.45" x14ac:dyDescent="0.35">
      <c r="A23" s="66" t="s">
        <v>49</v>
      </c>
      <c r="B23" s="66" t="s">
        <v>50</v>
      </c>
      <c r="C23" s="67">
        <v>43678</v>
      </c>
      <c r="D23" s="6"/>
      <c r="E23" s="1">
        <v>25</v>
      </c>
      <c r="F23" s="1">
        <v>31</v>
      </c>
      <c r="G23" s="33">
        <f t="shared" si="41"/>
        <v>0.80645161290322576</v>
      </c>
      <c r="H23" s="36">
        <f t="shared" si="42"/>
        <v>0.95</v>
      </c>
      <c r="I23" s="1"/>
      <c r="J23" s="1"/>
      <c r="K23" s="33" t="e">
        <f t="shared" si="43"/>
        <v>#DIV/0!</v>
      </c>
      <c r="L23" s="36">
        <f t="shared" si="44"/>
        <v>0.97</v>
      </c>
      <c r="M23" s="1"/>
      <c r="N23" s="1"/>
      <c r="O23" s="33" t="e">
        <f t="shared" si="45"/>
        <v>#DIV/0!</v>
      </c>
      <c r="P23" s="36">
        <f t="shared" si="46"/>
        <v>0.75</v>
      </c>
      <c r="Q23" s="1"/>
      <c r="R23" s="33">
        <f t="shared" si="47"/>
        <v>1</v>
      </c>
      <c r="S23" s="36">
        <f t="shared" si="48"/>
        <v>0.9</v>
      </c>
      <c r="T23" s="1"/>
      <c r="U23" s="33" t="e">
        <f t="shared" si="49"/>
        <v>#DIV/0!</v>
      </c>
      <c r="V23" s="36">
        <f t="shared" si="50"/>
        <v>0.99</v>
      </c>
      <c r="W23" s="1"/>
      <c r="X23" s="33" t="e">
        <f t="shared" si="51"/>
        <v>#DIV/0!</v>
      </c>
      <c r="Y23" s="36">
        <f t="shared" si="52"/>
        <v>0.99</v>
      </c>
      <c r="Z23" s="1"/>
      <c r="AA23" s="33">
        <f t="shared" si="53"/>
        <v>0</v>
      </c>
      <c r="AB23" s="36">
        <f t="shared" si="27"/>
        <v>0.99</v>
      </c>
      <c r="AC23" s="1"/>
      <c r="AD23" s="33" t="e">
        <f t="shared" si="7"/>
        <v>#DIV/0!</v>
      </c>
      <c r="AE23" s="36">
        <f t="shared" si="28"/>
        <v>0.99</v>
      </c>
      <c r="AF23" s="1"/>
      <c r="AG23" s="33" t="e">
        <f t="shared" si="8"/>
        <v>#DIV/0!</v>
      </c>
      <c r="AH23" s="36">
        <f t="shared" si="29"/>
        <v>0.75</v>
      </c>
      <c r="AI23" s="1"/>
      <c r="AJ23" s="34">
        <f t="shared" si="54"/>
        <v>0</v>
      </c>
      <c r="AK23" s="37">
        <f t="shared" si="55"/>
        <v>20</v>
      </c>
      <c r="AL23" s="1"/>
      <c r="AM23" s="34" t="e">
        <f t="shared" si="56"/>
        <v>#DIV/0!</v>
      </c>
      <c r="AN23" s="37">
        <f t="shared" si="57"/>
        <v>1</v>
      </c>
      <c r="AO23" s="1"/>
      <c r="AP23" s="34" t="e">
        <f t="shared" si="58"/>
        <v>#DIV/0!</v>
      </c>
      <c r="AQ23" s="37">
        <f t="shared" si="59"/>
        <v>20</v>
      </c>
      <c r="AR23" s="1"/>
      <c r="AS23" s="1">
        <f t="shared" si="60"/>
        <v>0</v>
      </c>
      <c r="AT23" s="32" t="e">
        <f t="shared" si="61"/>
        <v>#DIV/0!</v>
      </c>
      <c r="AU23" s="35" t="e">
        <f t="shared" si="62"/>
        <v>#DIV/0!</v>
      </c>
      <c r="AV23" s="35" t="e">
        <f t="shared" si="63"/>
        <v>#DIV/0!</v>
      </c>
      <c r="AW23" s="35" t="e">
        <f t="shared" si="64"/>
        <v>#DIV/0!</v>
      </c>
      <c r="AX23" s="1"/>
      <c r="AY23" s="1"/>
      <c r="AZ23" s="33" t="e">
        <f t="shared" si="65"/>
        <v>#DIV/0!</v>
      </c>
      <c r="BA23" s="36">
        <f t="shared" si="30"/>
        <v>0.95</v>
      </c>
      <c r="BB23" s="1"/>
      <c r="BC23" s="33" t="e">
        <f t="shared" si="66"/>
        <v>#DIV/0!</v>
      </c>
      <c r="BD23" s="36">
        <f t="shared" si="31"/>
        <v>0.95</v>
      </c>
      <c r="BE23" s="1"/>
      <c r="BF23" s="34" t="e">
        <f t="shared" si="67"/>
        <v>#DIV/0!</v>
      </c>
      <c r="BG23" s="37">
        <f t="shared" si="68"/>
        <v>0.99</v>
      </c>
      <c r="BH23" s="1"/>
      <c r="BI23" s="34" t="e">
        <f t="shared" si="69"/>
        <v>#DIV/0!</v>
      </c>
      <c r="BJ23" s="37">
        <f t="shared" si="32"/>
        <v>0.99</v>
      </c>
      <c r="BK23" s="1"/>
      <c r="BL23" s="1"/>
      <c r="BM23" s="34" t="e">
        <f t="shared" si="70"/>
        <v>#DIV/0!</v>
      </c>
      <c r="BN23" s="37">
        <f t="shared" si="71"/>
        <v>0.99</v>
      </c>
    </row>
    <row r="24" spans="1:66" s="7" customFormat="1" ht="14.45" x14ac:dyDescent="0.35">
      <c r="A24" s="66" t="s">
        <v>49</v>
      </c>
      <c r="B24" s="66" t="s">
        <v>50</v>
      </c>
      <c r="C24" s="67">
        <v>43709</v>
      </c>
      <c r="D24" s="6"/>
      <c r="E24" s="1">
        <v>37</v>
      </c>
      <c r="F24" s="1">
        <v>29</v>
      </c>
      <c r="G24" s="33">
        <f t="shared" si="41"/>
        <v>1.2758620689655173</v>
      </c>
      <c r="H24" s="36">
        <f t="shared" si="42"/>
        <v>0.95</v>
      </c>
      <c r="I24" s="1"/>
      <c r="J24" s="1"/>
      <c r="K24" s="33" t="e">
        <f t="shared" si="43"/>
        <v>#DIV/0!</v>
      </c>
      <c r="L24" s="36">
        <f t="shared" si="44"/>
        <v>0.97</v>
      </c>
      <c r="M24" s="1"/>
      <c r="N24" s="1"/>
      <c r="O24" s="33" t="e">
        <f t="shared" si="45"/>
        <v>#DIV/0!</v>
      </c>
      <c r="P24" s="36">
        <f t="shared" si="46"/>
        <v>0.75</v>
      </c>
      <c r="Q24" s="1"/>
      <c r="R24" s="33">
        <f t="shared" si="47"/>
        <v>1</v>
      </c>
      <c r="S24" s="36">
        <f t="shared" si="48"/>
        <v>0.9</v>
      </c>
      <c r="T24" s="1"/>
      <c r="U24" s="33" t="e">
        <f t="shared" si="49"/>
        <v>#DIV/0!</v>
      </c>
      <c r="V24" s="36">
        <f t="shared" si="50"/>
        <v>0.99</v>
      </c>
      <c r="W24" s="1"/>
      <c r="X24" s="33" t="e">
        <f t="shared" si="51"/>
        <v>#DIV/0!</v>
      </c>
      <c r="Y24" s="36">
        <f t="shared" si="52"/>
        <v>0.99</v>
      </c>
      <c r="Z24" s="1"/>
      <c r="AA24" s="33">
        <f t="shared" si="53"/>
        <v>0</v>
      </c>
      <c r="AB24" s="36">
        <f t="shared" si="27"/>
        <v>0.99</v>
      </c>
      <c r="AC24" s="1"/>
      <c r="AD24" s="33" t="e">
        <f t="shared" si="7"/>
        <v>#DIV/0!</v>
      </c>
      <c r="AE24" s="36">
        <f t="shared" si="28"/>
        <v>0.99</v>
      </c>
      <c r="AF24" s="1"/>
      <c r="AG24" s="33" t="e">
        <f t="shared" si="8"/>
        <v>#DIV/0!</v>
      </c>
      <c r="AH24" s="36">
        <f t="shared" si="29"/>
        <v>0.75</v>
      </c>
      <c r="AI24" s="1"/>
      <c r="AJ24" s="34">
        <f t="shared" si="54"/>
        <v>0</v>
      </c>
      <c r="AK24" s="37">
        <f t="shared" si="55"/>
        <v>20</v>
      </c>
      <c r="AL24" s="1"/>
      <c r="AM24" s="34" t="e">
        <f t="shared" si="56"/>
        <v>#DIV/0!</v>
      </c>
      <c r="AN24" s="37">
        <f t="shared" si="57"/>
        <v>1</v>
      </c>
      <c r="AO24" s="1"/>
      <c r="AP24" s="34" t="e">
        <f t="shared" si="58"/>
        <v>#DIV/0!</v>
      </c>
      <c r="AQ24" s="37">
        <f t="shared" si="59"/>
        <v>20</v>
      </c>
      <c r="AR24" s="1"/>
      <c r="AS24" s="1">
        <f t="shared" si="60"/>
        <v>0</v>
      </c>
      <c r="AT24" s="32" t="e">
        <f t="shared" si="61"/>
        <v>#DIV/0!</v>
      </c>
      <c r="AU24" s="35" t="e">
        <f t="shared" si="62"/>
        <v>#DIV/0!</v>
      </c>
      <c r="AV24" s="35" t="e">
        <f t="shared" si="63"/>
        <v>#DIV/0!</v>
      </c>
      <c r="AW24" s="35" t="e">
        <f t="shared" si="64"/>
        <v>#DIV/0!</v>
      </c>
      <c r="AX24" s="1"/>
      <c r="AY24" s="1"/>
      <c r="AZ24" s="33" t="e">
        <f t="shared" si="65"/>
        <v>#DIV/0!</v>
      </c>
      <c r="BA24" s="36">
        <f t="shared" si="30"/>
        <v>0.95</v>
      </c>
      <c r="BB24" s="1"/>
      <c r="BC24" s="33" t="e">
        <f t="shared" si="66"/>
        <v>#DIV/0!</v>
      </c>
      <c r="BD24" s="36">
        <f t="shared" si="31"/>
        <v>0.95</v>
      </c>
      <c r="BE24" s="1"/>
      <c r="BF24" s="34" t="e">
        <f t="shared" si="67"/>
        <v>#DIV/0!</v>
      </c>
      <c r="BG24" s="37">
        <f t="shared" si="68"/>
        <v>0.99</v>
      </c>
      <c r="BH24" s="1"/>
      <c r="BI24" s="34" t="e">
        <f t="shared" si="69"/>
        <v>#DIV/0!</v>
      </c>
      <c r="BJ24" s="37">
        <f t="shared" si="32"/>
        <v>0.99</v>
      </c>
      <c r="BK24" s="1"/>
      <c r="BL24" s="1"/>
      <c r="BM24" s="34" t="e">
        <f t="shared" si="70"/>
        <v>#DIV/0!</v>
      </c>
      <c r="BN24" s="37">
        <f t="shared" si="71"/>
        <v>0.99</v>
      </c>
    </row>
    <row r="25" spans="1:66" s="7" customFormat="1" ht="14.45" x14ac:dyDescent="0.35">
      <c r="A25" s="66" t="s">
        <v>49</v>
      </c>
      <c r="B25" s="66" t="s">
        <v>50</v>
      </c>
      <c r="C25" s="67">
        <v>43739</v>
      </c>
      <c r="D25" s="6"/>
      <c r="E25" s="1">
        <v>28</v>
      </c>
      <c r="F25" s="1">
        <v>30</v>
      </c>
      <c r="G25" s="33">
        <f t="shared" si="41"/>
        <v>0.93333333333333335</v>
      </c>
      <c r="H25" s="36">
        <f t="shared" si="42"/>
        <v>0.95</v>
      </c>
      <c r="I25" s="1">
        <v>3313</v>
      </c>
      <c r="J25" s="1">
        <v>3313</v>
      </c>
      <c r="K25" s="33">
        <f t="shared" si="43"/>
        <v>1</v>
      </c>
      <c r="L25" s="36">
        <f t="shared" si="44"/>
        <v>0.97</v>
      </c>
      <c r="M25" s="1">
        <v>31</v>
      </c>
      <c r="N25" s="1">
        <v>31</v>
      </c>
      <c r="O25" s="33">
        <f t="shared" si="45"/>
        <v>1</v>
      </c>
      <c r="P25" s="36">
        <f t="shared" si="46"/>
        <v>0.75</v>
      </c>
      <c r="Q25" s="1">
        <v>0</v>
      </c>
      <c r="R25" s="33">
        <f t="shared" si="47"/>
        <v>1</v>
      </c>
      <c r="S25" s="36">
        <f t="shared" si="48"/>
        <v>0.9</v>
      </c>
      <c r="T25" s="1">
        <v>0</v>
      </c>
      <c r="U25" s="33">
        <f t="shared" si="49"/>
        <v>1</v>
      </c>
      <c r="V25" s="36">
        <f t="shared" si="50"/>
        <v>0.99</v>
      </c>
      <c r="W25" s="1">
        <v>0</v>
      </c>
      <c r="X25" s="33">
        <f t="shared" si="51"/>
        <v>1</v>
      </c>
      <c r="Y25" s="36">
        <f t="shared" si="52"/>
        <v>0.99</v>
      </c>
      <c r="Z25" s="1">
        <v>28</v>
      </c>
      <c r="AA25" s="33">
        <f t="shared" si="53"/>
        <v>1</v>
      </c>
      <c r="AB25" s="36">
        <f t="shared" si="27"/>
        <v>0.99</v>
      </c>
      <c r="AC25" s="1">
        <v>3313</v>
      </c>
      <c r="AD25" s="33">
        <f t="shared" si="7"/>
        <v>1</v>
      </c>
      <c r="AE25" s="36">
        <f t="shared" si="28"/>
        <v>0.99</v>
      </c>
      <c r="AF25" s="1">
        <v>31</v>
      </c>
      <c r="AG25" s="33">
        <f t="shared" si="8"/>
        <v>1</v>
      </c>
      <c r="AH25" s="36">
        <f t="shared" si="29"/>
        <v>0.75</v>
      </c>
      <c r="AI25" s="1">
        <v>554</v>
      </c>
      <c r="AJ25" s="34">
        <f t="shared" si="54"/>
        <v>19.785714285714285</v>
      </c>
      <c r="AK25" s="37">
        <f t="shared" si="55"/>
        <v>20</v>
      </c>
      <c r="AL25" s="1">
        <v>3313</v>
      </c>
      <c r="AM25" s="34">
        <f t="shared" si="56"/>
        <v>1</v>
      </c>
      <c r="AN25" s="37">
        <f t="shared" si="57"/>
        <v>1</v>
      </c>
      <c r="AO25" s="1">
        <v>307</v>
      </c>
      <c r="AP25" s="34">
        <f t="shared" si="58"/>
        <v>9.9032258064516121</v>
      </c>
      <c r="AQ25" s="37">
        <f t="shared" si="59"/>
        <v>20</v>
      </c>
      <c r="AR25" s="1">
        <v>24704</v>
      </c>
      <c r="AS25" s="1">
        <f t="shared" si="60"/>
        <v>24704</v>
      </c>
      <c r="AT25" s="32" t="e">
        <f t="shared" si="61"/>
        <v>#DIV/0!</v>
      </c>
      <c r="AU25" s="35">
        <f t="shared" si="62"/>
        <v>1.1334196891191709E-3</v>
      </c>
      <c r="AV25" s="35">
        <f t="shared" si="63"/>
        <v>0.13410783678756477</v>
      </c>
      <c r="AW25" s="35">
        <f t="shared" si="64"/>
        <v>1.2548575129533678E-3</v>
      </c>
      <c r="AX25" s="1">
        <v>80</v>
      </c>
      <c r="AY25" s="1">
        <v>24704</v>
      </c>
      <c r="AZ25" s="33">
        <f t="shared" si="65"/>
        <v>0.99676165803108807</v>
      </c>
      <c r="BA25" s="36">
        <f t="shared" si="30"/>
        <v>0.95</v>
      </c>
      <c r="BB25" s="1">
        <v>80</v>
      </c>
      <c r="BC25" s="33">
        <f t="shared" si="66"/>
        <v>0.99676165803108807</v>
      </c>
      <c r="BD25" s="36">
        <f t="shared" si="31"/>
        <v>0.95</v>
      </c>
      <c r="BE25" s="1">
        <v>17</v>
      </c>
      <c r="BF25" s="34">
        <f t="shared" si="67"/>
        <v>0.99931185233160624</v>
      </c>
      <c r="BG25" s="37">
        <f t="shared" si="68"/>
        <v>0.99</v>
      </c>
      <c r="BH25" s="1">
        <v>5</v>
      </c>
      <c r="BI25" s="34">
        <f t="shared" si="69"/>
        <v>0.99979760362694303</v>
      </c>
      <c r="BJ25" s="37">
        <f t="shared" si="32"/>
        <v>0.99</v>
      </c>
      <c r="BK25" s="1">
        <v>0</v>
      </c>
      <c r="BL25" s="1">
        <v>22826</v>
      </c>
      <c r="BM25" s="34">
        <f t="shared" si="70"/>
        <v>1</v>
      </c>
      <c r="BN25" s="37">
        <f t="shared" si="71"/>
        <v>0.99</v>
      </c>
    </row>
    <row r="26" spans="1:66" s="7" customFormat="1" ht="14.45" x14ac:dyDescent="0.35">
      <c r="A26" s="66" t="s">
        <v>49</v>
      </c>
      <c r="B26" s="66" t="s">
        <v>50</v>
      </c>
      <c r="C26" s="67">
        <v>43770</v>
      </c>
      <c r="D26" s="6"/>
      <c r="E26" s="1">
        <v>33</v>
      </c>
      <c r="F26" s="1">
        <v>30</v>
      </c>
      <c r="G26" s="33">
        <f t="shared" si="41"/>
        <v>1.1000000000000001</v>
      </c>
      <c r="H26" s="36">
        <f t="shared" si="42"/>
        <v>0.95</v>
      </c>
      <c r="I26" s="1">
        <v>2668</v>
      </c>
      <c r="J26" s="1">
        <v>2668</v>
      </c>
      <c r="K26" s="33">
        <f t="shared" si="43"/>
        <v>1</v>
      </c>
      <c r="L26" s="36">
        <f t="shared" si="44"/>
        <v>0.97</v>
      </c>
      <c r="M26" s="1">
        <v>44</v>
      </c>
      <c r="N26" s="1">
        <v>44</v>
      </c>
      <c r="O26" s="33">
        <f t="shared" si="45"/>
        <v>1</v>
      </c>
      <c r="P26" s="36">
        <f t="shared" si="46"/>
        <v>0.75</v>
      </c>
      <c r="Q26" s="1">
        <v>0</v>
      </c>
      <c r="R26" s="33">
        <f t="shared" si="47"/>
        <v>1</v>
      </c>
      <c r="S26" s="36">
        <f t="shared" si="48"/>
        <v>0.9</v>
      </c>
      <c r="T26" s="1">
        <v>0</v>
      </c>
      <c r="U26" s="33">
        <f t="shared" si="49"/>
        <v>1</v>
      </c>
      <c r="V26" s="36">
        <f t="shared" si="50"/>
        <v>0.99</v>
      </c>
      <c r="W26" s="1">
        <v>0</v>
      </c>
      <c r="X26" s="33">
        <f t="shared" si="51"/>
        <v>1</v>
      </c>
      <c r="Y26" s="36">
        <f t="shared" si="52"/>
        <v>0.99</v>
      </c>
      <c r="Z26" s="1">
        <v>33</v>
      </c>
      <c r="AA26" s="33">
        <f t="shared" si="53"/>
        <v>1</v>
      </c>
      <c r="AB26" s="36">
        <f t="shared" si="27"/>
        <v>0.99</v>
      </c>
      <c r="AC26" s="1">
        <v>2668</v>
      </c>
      <c r="AD26" s="33">
        <f t="shared" si="7"/>
        <v>1</v>
      </c>
      <c r="AE26" s="36">
        <f t="shared" si="28"/>
        <v>0.99</v>
      </c>
      <c r="AF26" s="1">
        <v>44</v>
      </c>
      <c r="AG26" s="33">
        <f t="shared" si="8"/>
        <v>1</v>
      </c>
      <c r="AH26" s="36">
        <f t="shared" si="29"/>
        <v>0.75</v>
      </c>
      <c r="AI26" s="1">
        <v>508</v>
      </c>
      <c r="AJ26" s="34">
        <f t="shared" si="54"/>
        <v>15.393939393939394</v>
      </c>
      <c r="AK26" s="37">
        <f t="shared" si="55"/>
        <v>20</v>
      </c>
      <c r="AL26" s="1">
        <v>2668</v>
      </c>
      <c r="AM26" s="34">
        <f t="shared" si="56"/>
        <v>1</v>
      </c>
      <c r="AN26" s="37">
        <f t="shared" si="57"/>
        <v>1</v>
      </c>
      <c r="AO26" s="1">
        <v>168</v>
      </c>
      <c r="AP26" s="34">
        <f t="shared" si="58"/>
        <v>3.8181818181818183</v>
      </c>
      <c r="AQ26" s="37">
        <f t="shared" si="59"/>
        <v>20</v>
      </c>
      <c r="AR26" s="1">
        <v>24797</v>
      </c>
      <c r="AS26" s="1">
        <f t="shared" si="60"/>
        <v>93</v>
      </c>
      <c r="AT26" s="32">
        <f t="shared" si="61"/>
        <v>3.7645725388602003E-3</v>
      </c>
      <c r="AU26" s="35">
        <f t="shared" si="62"/>
        <v>1.3308061459047465E-3</v>
      </c>
      <c r="AV26" s="35">
        <f t="shared" si="63"/>
        <v>0.10759366052345042</v>
      </c>
      <c r="AW26" s="35">
        <f t="shared" si="64"/>
        <v>1.774408194539662E-3</v>
      </c>
      <c r="AX26" s="1">
        <v>65</v>
      </c>
      <c r="AY26" s="1">
        <v>24797</v>
      </c>
      <c r="AZ26" s="33">
        <f t="shared" si="65"/>
        <v>0.99737871516715737</v>
      </c>
      <c r="BA26" s="36">
        <f t="shared" si="30"/>
        <v>0.95</v>
      </c>
      <c r="BB26" s="1">
        <v>65</v>
      </c>
      <c r="BC26" s="33">
        <f t="shared" si="66"/>
        <v>0.99737871516715737</v>
      </c>
      <c r="BD26" s="36">
        <f t="shared" si="31"/>
        <v>0.95</v>
      </c>
      <c r="BE26" s="1">
        <v>8</v>
      </c>
      <c r="BF26" s="34">
        <f t="shared" si="67"/>
        <v>0.99967738032826547</v>
      </c>
      <c r="BG26" s="37">
        <f t="shared" si="68"/>
        <v>0.99</v>
      </c>
      <c r="BH26" s="1">
        <v>2</v>
      </c>
      <c r="BI26" s="34">
        <f t="shared" si="69"/>
        <v>0.99991934508206637</v>
      </c>
      <c r="BJ26" s="37">
        <f t="shared" si="32"/>
        <v>0.99</v>
      </c>
      <c r="BK26" s="1">
        <v>0</v>
      </c>
      <c r="BL26" s="1">
        <v>23620</v>
      </c>
      <c r="BM26" s="34">
        <f t="shared" si="70"/>
        <v>1</v>
      </c>
      <c r="BN26" s="37">
        <f t="shared" si="71"/>
        <v>0.99</v>
      </c>
    </row>
    <row r="27" spans="1:66" s="7" customFormat="1" ht="14.45" x14ac:dyDescent="0.35">
      <c r="A27" s="66" t="s">
        <v>49</v>
      </c>
      <c r="B27" s="66" t="s">
        <v>50</v>
      </c>
      <c r="C27" s="67">
        <v>43800</v>
      </c>
      <c r="D27" s="6"/>
      <c r="E27" s="1">
        <v>21</v>
      </c>
      <c r="F27" s="1">
        <v>33</v>
      </c>
      <c r="G27" s="33">
        <f t="shared" si="41"/>
        <v>0.63636363636363635</v>
      </c>
      <c r="H27" s="36">
        <f t="shared" si="42"/>
        <v>0.95</v>
      </c>
      <c r="I27" s="1">
        <v>2439</v>
      </c>
      <c r="J27" s="1">
        <v>2439</v>
      </c>
      <c r="K27" s="33">
        <f t="shared" si="43"/>
        <v>1</v>
      </c>
      <c r="L27" s="36">
        <f t="shared" si="44"/>
        <v>0.97</v>
      </c>
      <c r="M27" s="1">
        <v>23</v>
      </c>
      <c r="N27" s="1">
        <v>23</v>
      </c>
      <c r="O27" s="33">
        <f t="shared" si="45"/>
        <v>1</v>
      </c>
      <c r="P27" s="36">
        <f t="shared" si="46"/>
        <v>0.75</v>
      </c>
      <c r="Q27" s="1">
        <v>0</v>
      </c>
      <c r="R27" s="33">
        <f t="shared" si="47"/>
        <v>1</v>
      </c>
      <c r="S27" s="36">
        <f t="shared" si="48"/>
        <v>0.9</v>
      </c>
      <c r="T27" s="1">
        <v>0</v>
      </c>
      <c r="U27" s="33">
        <f t="shared" si="49"/>
        <v>1</v>
      </c>
      <c r="V27" s="36">
        <f t="shared" si="50"/>
        <v>0.99</v>
      </c>
      <c r="W27" s="1">
        <v>0</v>
      </c>
      <c r="X27" s="33">
        <f t="shared" si="51"/>
        <v>1</v>
      </c>
      <c r="Y27" s="36">
        <f t="shared" si="52"/>
        <v>0.99</v>
      </c>
      <c r="Z27" s="1">
        <v>21</v>
      </c>
      <c r="AA27" s="33">
        <f t="shared" si="53"/>
        <v>1</v>
      </c>
      <c r="AB27" s="36">
        <f t="shared" si="27"/>
        <v>0.99</v>
      </c>
      <c r="AC27" s="1">
        <v>2439</v>
      </c>
      <c r="AD27" s="33">
        <f t="shared" si="7"/>
        <v>1</v>
      </c>
      <c r="AE27" s="36">
        <f t="shared" si="28"/>
        <v>0.99</v>
      </c>
      <c r="AF27" s="1">
        <v>23</v>
      </c>
      <c r="AG27" s="33">
        <f t="shared" si="8"/>
        <v>1</v>
      </c>
      <c r="AH27" s="36">
        <f t="shared" si="29"/>
        <v>0.75</v>
      </c>
      <c r="AI27" s="1">
        <v>252</v>
      </c>
      <c r="AJ27" s="34">
        <f t="shared" si="54"/>
        <v>12</v>
      </c>
      <c r="AK27" s="37">
        <f t="shared" si="55"/>
        <v>20</v>
      </c>
      <c r="AL27" s="1">
        <v>2439</v>
      </c>
      <c r="AM27" s="34">
        <f t="shared" si="56"/>
        <v>1</v>
      </c>
      <c r="AN27" s="37">
        <f t="shared" si="57"/>
        <v>1</v>
      </c>
      <c r="AO27" s="1">
        <v>52</v>
      </c>
      <c r="AP27" s="34">
        <f t="shared" si="58"/>
        <v>2.2608695652173911</v>
      </c>
      <c r="AQ27" s="37">
        <f t="shared" si="59"/>
        <v>20</v>
      </c>
      <c r="AR27" s="1">
        <v>24966</v>
      </c>
      <c r="AS27" s="1">
        <f t="shared" si="60"/>
        <v>169</v>
      </c>
      <c r="AT27" s="32">
        <f t="shared" si="61"/>
        <v>6.8153405653910148E-3</v>
      </c>
      <c r="AU27" s="35">
        <f t="shared" si="62"/>
        <v>8.4114395577986056E-4</v>
      </c>
      <c r="AV27" s="35">
        <f t="shared" si="63"/>
        <v>9.7692862292718091E-2</v>
      </c>
      <c r="AW27" s="35">
        <f t="shared" si="64"/>
        <v>9.2125290394937109E-4</v>
      </c>
      <c r="AX27" s="1">
        <v>143</v>
      </c>
      <c r="AY27" s="1">
        <v>24966</v>
      </c>
      <c r="AZ27" s="33">
        <f t="shared" si="65"/>
        <v>0.99427221020587997</v>
      </c>
      <c r="BA27" s="36">
        <f t="shared" si="30"/>
        <v>0.95</v>
      </c>
      <c r="BB27" s="1">
        <v>143</v>
      </c>
      <c r="BC27" s="33">
        <f t="shared" si="66"/>
        <v>0.99427221020587997</v>
      </c>
      <c r="BD27" s="36">
        <f t="shared" si="31"/>
        <v>0.95</v>
      </c>
      <c r="BE27" s="1">
        <v>19</v>
      </c>
      <c r="BF27" s="34">
        <f t="shared" si="67"/>
        <v>0.99923896499238962</v>
      </c>
      <c r="BG27" s="37">
        <f t="shared" si="68"/>
        <v>0.99</v>
      </c>
      <c r="BH27" s="1">
        <v>15</v>
      </c>
      <c r="BI27" s="34">
        <f t="shared" si="69"/>
        <v>0.99939918288872864</v>
      </c>
      <c r="BJ27" s="37">
        <f t="shared" si="32"/>
        <v>0.99</v>
      </c>
      <c r="BK27" s="1">
        <v>2</v>
      </c>
      <c r="BL27" s="1">
        <v>24028</v>
      </c>
      <c r="BM27" s="34">
        <f t="shared" si="70"/>
        <v>0.99991676377559513</v>
      </c>
      <c r="BN27" s="37">
        <f t="shared" si="71"/>
        <v>0.99</v>
      </c>
    </row>
    <row r="28" spans="1:66" s="7" customFormat="1" ht="14.45" x14ac:dyDescent="0.35">
      <c r="A28" s="64" t="s">
        <v>49</v>
      </c>
      <c r="B28" s="64" t="s">
        <v>50</v>
      </c>
      <c r="C28" s="65">
        <v>43831</v>
      </c>
      <c r="D28" s="6"/>
      <c r="E28" s="1">
        <v>34</v>
      </c>
      <c r="F28" s="1">
        <v>24</v>
      </c>
      <c r="G28" s="33">
        <f t="shared" si="41"/>
        <v>1.4166666666666667</v>
      </c>
      <c r="H28" s="36">
        <f t="shared" si="42"/>
        <v>0.95</v>
      </c>
      <c r="I28" s="1">
        <v>2714</v>
      </c>
      <c r="J28" s="1">
        <v>2714</v>
      </c>
      <c r="K28" s="33">
        <f t="shared" si="43"/>
        <v>1</v>
      </c>
      <c r="L28" s="36">
        <f t="shared" si="44"/>
        <v>0.97</v>
      </c>
      <c r="M28" s="1">
        <v>14</v>
      </c>
      <c r="N28" s="1">
        <v>14</v>
      </c>
      <c r="O28" s="33">
        <f t="shared" si="45"/>
        <v>1</v>
      </c>
      <c r="P28" s="36">
        <f t="shared" si="46"/>
        <v>0.75</v>
      </c>
      <c r="Q28" s="1">
        <v>0</v>
      </c>
      <c r="R28" s="33">
        <f t="shared" si="47"/>
        <v>1</v>
      </c>
      <c r="S28" s="36">
        <f t="shared" si="48"/>
        <v>0.9</v>
      </c>
      <c r="T28" s="1">
        <v>0</v>
      </c>
      <c r="U28" s="33">
        <f t="shared" si="49"/>
        <v>1</v>
      </c>
      <c r="V28" s="36">
        <f t="shared" si="50"/>
        <v>0.99</v>
      </c>
      <c r="W28" s="1">
        <v>0</v>
      </c>
      <c r="X28" s="33">
        <f t="shared" si="51"/>
        <v>1</v>
      </c>
      <c r="Y28" s="36">
        <f t="shared" si="52"/>
        <v>0.99</v>
      </c>
      <c r="Z28" s="1">
        <v>34</v>
      </c>
      <c r="AA28" s="33">
        <f t="shared" si="53"/>
        <v>1</v>
      </c>
      <c r="AB28" s="36">
        <f t="shared" si="27"/>
        <v>0.99</v>
      </c>
      <c r="AC28" s="1">
        <v>2714</v>
      </c>
      <c r="AD28" s="33">
        <f t="shared" si="7"/>
        <v>1</v>
      </c>
      <c r="AE28" s="36">
        <f t="shared" si="28"/>
        <v>0.99</v>
      </c>
      <c r="AF28" s="1">
        <v>14</v>
      </c>
      <c r="AG28" s="33">
        <f t="shared" si="8"/>
        <v>1</v>
      </c>
      <c r="AH28" s="36">
        <f t="shared" si="29"/>
        <v>0.75</v>
      </c>
      <c r="AI28" s="1">
        <v>555</v>
      </c>
      <c r="AJ28" s="34">
        <f t="shared" si="54"/>
        <v>16.323529411764707</v>
      </c>
      <c r="AK28" s="37">
        <f t="shared" si="55"/>
        <v>20</v>
      </c>
      <c r="AL28" s="1">
        <v>2714</v>
      </c>
      <c r="AM28" s="34">
        <f t="shared" si="56"/>
        <v>1</v>
      </c>
      <c r="AN28" s="37">
        <f t="shared" si="57"/>
        <v>1</v>
      </c>
      <c r="AO28" s="1">
        <v>73</v>
      </c>
      <c r="AP28" s="34">
        <f t="shared" si="58"/>
        <v>5.2142857142857144</v>
      </c>
      <c r="AQ28" s="37">
        <f t="shared" si="59"/>
        <v>20</v>
      </c>
      <c r="AR28" s="1">
        <v>25337</v>
      </c>
      <c r="AS28" s="1">
        <f t="shared" si="60"/>
        <v>371</v>
      </c>
      <c r="AT28" s="32">
        <f t="shared" si="61"/>
        <v>1.4860209885444231E-2</v>
      </c>
      <c r="AU28" s="35">
        <f t="shared" si="62"/>
        <v>1.341911039191696E-3</v>
      </c>
      <c r="AV28" s="35">
        <f t="shared" si="63"/>
        <v>0.10711607530489008</v>
      </c>
      <c r="AW28" s="35">
        <f t="shared" si="64"/>
        <v>5.5255160437305125E-4</v>
      </c>
      <c r="AX28" s="1">
        <v>143</v>
      </c>
      <c r="AY28" s="1">
        <v>24966</v>
      </c>
      <c r="AZ28" s="33">
        <f t="shared" si="65"/>
        <v>0.99427221020587997</v>
      </c>
      <c r="BA28" s="36">
        <f t="shared" si="30"/>
        <v>0.95</v>
      </c>
      <c r="BB28" s="1">
        <v>143</v>
      </c>
      <c r="BC28" s="33">
        <f t="shared" si="66"/>
        <v>0.99427221020587997</v>
      </c>
      <c r="BD28" s="36">
        <f t="shared" si="31"/>
        <v>0.95</v>
      </c>
      <c r="BE28" s="1">
        <v>19</v>
      </c>
      <c r="BF28" s="34">
        <f t="shared" si="67"/>
        <v>0.99923896499238962</v>
      </c>
      <c r="BG28" s="37">
        <f t="shared" si="68"/>
        <v>0.99</v>
      </c>
      <c r="BH28" s="1">
        <v>6</v>
      </c>
      <c r="BI28" s="34">
        <f t="shared" si="69"/>
        <v>0.99975967315549141</v>
      </c>
      <c r="BJ28" s="37">
        <f t="shared" si="32"/>
        <v>0.99</v>
      </c>
      <c r="BK28" s="1">
        <v>1</v>
      </c>
      <c r="BL28" s="1">
        <v>24065</v>
      </c>
      <c r="BM28" s="34">
        <f t="shared" si="70"/>
        <v>0.99995844587575322</v>
      </c>
      <c r="BN28" s="37">
        <f t="shared" si="71"/>
        <v>0.99</v>
      </c>
    </row>
    <row r="29" spans="1:66" s="7" customFormat="1" ht="14.45" x14ac:dyDescent="0.35">
      <c r="A29" s="64" t="s">
        <v>49</v>
      </c>
      <c r="B29" s="64" t="s">
        <v>50</v>
      </c>
      <c r="C29" s="65">
        <v>43862</v>
      </c>
      <c r="D29" s="6"/>
      <c r="E29" s="1">
        <v>26</v>
      </c>
      <c r="F29" s="1">
        <v>38</v>
      </c>
      <c r="G29" s="33">
        <f t="shared" si="41"/>
        <v>0.68421052631578949</v>
      </c>
      <c r="H29" s="36">
        <f t="shared" si="42"/>
        <v>0.95</v>
      </c>
      <c r="I29" s="1">
        <v>2263</v>
      </c>
      <c r="J29" s="1">
        <v>2263</v>
      </c>
      <c r="K29" s="33">
        <f t="shared" si="43"/>
        <v>1</v>
      </c>
      <c r="L29" s="36">
        <f t="shared" si="44"/>
        <v>0.97</v>
      </c>
      <c r="M29" s="1">
        <v>29</v>
      </c>
      <c r="N29" s="1">
        <v>29</v>
      </c>
      <c r="O29" s="33">
        <f t="shared" si="45"/>
        <v>1</v>
      </c>
      <c r="P29" s="36">
        <f t="shared" si="46"/>
        <v>0.75</v>
      </c>
      <c r="Q29" s="1">
        <v>0</v>
      </c>
      <c r="R29" s="33">
        <f t="shared" si="47"/>
        <v>1</v>
      </c>
      <c r="S29" s="36">
        <f t="shared" si="48"/>
        <v>0.9</v>
      </c>
      <c r="T29" s="1">
        <v>0</v>
      </c>
      <c r="U29" s="33">
        <f t="shared" si="49"/>
        <v>1</v>
      </c>
      <c r="V29" s="36">
        <f t="shared" si="50"/>
        <v>0.99</v>
      </c>
      <c r="W29" s="1">
        <v>0</v>
      </c>
      <c r="X29" s="33">
        <f t="shared" si="51"/>
        <v>1</v>
      </c>
      <c r="Y29" s="36">
        <f t="shared" si="52"/>
        <v>0.99</v>
      </c>
      <c r="Z29" s="1">
        <v>26</v>
      </c>
      <c r="AA29" s="33">
        <f t="shared" si="53"/>
        <v>1</v>
      </c>
      <c r="AB29" s="36">
        <f t="shared" si="27"/>
        <v>0.99</v>
      </c>
      <c r="AC29" s="1">
        <v>2263</v>
      </c>
      <c r="AD29" s="33">
        <f t="shared" si="7"/>
        <v>1</v>
      </c>
      <c r="AE29" s="36">
        <f t="shared" si="28"/>
        <v>0.99</v>
      </c>
      <c r="AF29" s="1">
        <v>29</v>
      </c>
      <c r="AG29" s="33">
        <f t="shared" si="8"/>
        <v>1</v>
      </c>
      <c r="AH29" s="36">
        <f t="shared" si="29"/>
        <v>0.75</v>
      </c>
      <c r="AI29" s="1">
        <v>331</v>
      </c>
      <c r="AJ29" s="34">
        <f t="shared" si="54"/>
        <v>12.73076923076923</v>
      </c>
      <c r="AK29" s="37">
        <f t="shared" si="55"/>
        <v>20</v>
      </c>
      <c r="AL29" s="1">
        <v>2263</v>
      </c>
      <c r="AM29" s="34">
        <f t="shared" si="56"/>
        <v>1</v>
      </c>
      <c r="AN29" s="37">
        <f t="shared" si="57"/>
        <v>1</v>
      </c>
      <c r="AO29" s="1">
        <v>134</v>
      </c>
      <c r="AP29" s="34">
        <f t="shared" si="58"/>
        <v>4.6206896551724137</v>
      </c>
      <c r="AQ29" s="37">
        <f t="shared" si="59"/>
        <v>20</v>
      </c>
      <c r="AR29" s="1">
        <v>25437</v>
      </c>
      <c r="AS29" s="1">
        <f t="shared" si="60"/>
        <v>100</v>
      </c>
      <c r="AT29" s="32">
        <f t="shared" si="61"/>
        <v>3.9467971740931862E-3</v>
      </c>
      <c r="AU29" s="35">
        <f t="shared" si="62"/>
        <v>1.0221331131815858E-3</v>
      </c>
      <c r="AV29" s="35">
        <f t="shared" si="63"/>
        <v>8.8964893658843414E-2</v>
      </c>
      <c r="AW29" s="35">
        <f t="shared" si="64"/>
        <v>1.1400715493179226E-3</v>
      </c>
      <c r="AX29" s="1">
        <v>204</v>
      </c>
      <c r="AY29" s="1">
        <v>25337</v>
      </c>
      <c r="AZ29" s="33">
        <f t="shared" si="65"/>
        <v>0.99194853376484982</v>
      </c>
      <c r="BA29" s="36">
        <f t="shared" si="30"/>
        <v>0.95</v>
      </c>
      <c r="BB29" s="1">
        <v>204</v>
      </c>
      <c r="BC29" s="33">
        <f t="shared" si="66"/>
        <v>0.99194853376484982</v>
      </c>
      <c r="BD29" s="36">
        <f t="shared" si="31"/>
        <v>0.95</v>
      </c>
      <c r="BE29" s="1">
        <v>20</v>
      </c>
      <c r="BF29" s="34">
        <f t="shared" si="67"/>
        <v>0.99921064056518138</v>
      </c>
      <c r="BG29" s="37">
        <f t="shared" si="68"/>
        <v>0.99</v>
      </c>
      <c r="BH29" s="1">
        <v>18</v>
      </c>
      <c r="BI29" s="34">
        <f t="shared" si="69"/>
        <v>0.99928957650866324</v>
      </c>
      <c r="BJ29" s="37">
        <f t="shared" si="32"/>
        <v>0.99</v>
      </c>
      <c r="BK29" s="1">
        <v>0</v>
      </c>
      <c r="BL29" s="1">
        <v>22868</v>
      </c>
      <c r="BM29" s="34">
        <f t="shared" si="70"/>
        <v>1</v>
      </c>
      <c r="BN29" s="37">
        <f t="shared" si="71"/>
        <v>0.99</v>
      </c>
    </row>
    <row r="30" spans="1:66" s="7" customFormat="1" ht="14.45" x14ac:dyDescent="0.35">
      <c r="A30" s="64" t="s">
        <v>49</v>
      </c>
      <c r="B30" s="64" t="s">
        <v>50</v>
      </c>
      <c r="C30" s="65">
        <v>43891</v>
      </c>
      <c r="D30" s="6"/>
      <c r="E30" s="1">
        <v>46</v>
      </c>
      <c r="F30" s="1">
        <v>29</v>
      </c>
      <c r="G30" s="33">
        <f t="shared" si="41"/>
        <v>1.5862068965517242</v>
      </c>
      <c r="H30" s="36">
        <f t="shared" si="42"/>
        <v>0.95</v>
      </c>
      <c r="I30" s="1">
        <v>2822</v>
      </c>
      <c r="J30" s="1">
        <v>2822</v>
      </c>
      <c r="K30" s="33">
        <f t="shared" si="43"/>
        <v>1</v>
      </c>
      <c r="L30" s="36">
        <f t="shared" si="44"/>
        <v>0.97</v>
      </c>
      <c r="M30" s="1">
        <v>7</v>
      </c>
      <c r="N30" s="1">
        <v>7</v>
      </c>
      <c r="O30" s="33">
        <f t="shared" si="45"/>
        <v>1</v>
      </c>
      <c r="P30" s="36">
        <f t="shared" si="46"/>
        <v>0.75</v>
      </c>
      <c r="Q30" s="1">
        <v>0</v>
      </c>
      <c r="R30" s="33">
        <f t="shared" si="47"/>
        <v>1</v>
      </c>
      <c r="S30" s="36">
        <f t="shared" si="48"/>
        <v>0.9</v>
      </c>
      <c r="T30" s="1">
        <v>0</v>
      </c>
      <c r="U30" s="33">
        <f t="shared" si="49"/>
        <v>1</v>
      </c>
      <c r="V30" s="36">
        <f t="shared" si="50"/>
        <v>0.99</v>
      </c>
      <c r="W30" s="1">
        <v>0</v>
      </c>
      <c r="X30" s="33">
        <f t="shared" si="51"/>
        <v>1</v>
      </c>
      <c r="Y30" s="36">
        <f t="shared" si="52"/>
        <v>0.99</v>
      </c>
      <c r="Z30" s="1">
        <v>46</v>
      </c>
      <c r="AA30" s="33">
        <f t="shared" si="53"/>
        <v>1</v>
      </c>
      <c r="AB30" s="36">
        <f t="shared" si="27"/>
        <v>0.99</v>
      </c>
      <c r="AC30" s="1">
        <v>2822</v>
      </c>
      <c r="AD30" s="33">
        <f t="shared" si="7"/>
        <v>1</v>
      </c>
      <c r="AE30" s="36">
        <f t="shared" si="28"/>
        <v>0.99</v>
      </c>
      <c r="AF30" s="1">
        <v>7</v>
      </c>
      <c r="AG30" s="33">
        <f t="shared" si="8"/>
        <v>1</v>
      </c>
      <c r="AH30" s="36">
        <f t="shared" si="29"/>
        <v>0.75</v>
      </c>
      <c r="AI30" s="1">
        <v>601</v>
      </c>
      <c r="AJ30" s="34">
        <f t="shared" si="54"/>
        <v>13.065217391304348</v>
      </c>
      <c r="AK30" s="37">
        <f t="shared" si="55"/>
        <v>20</v>
      </c>
      <c r="AL30" s="1">
        <v>2822</v>
      </c>
      <c r="AM30" s="34">
        <f t="shared" si="56"/>
        <v>1</v>
      </c>
      <c r="AN30" s="37">
        <f t="shared" si="57"/>
        <v>1</v>
      </c>
      <c r="AO30" s="1">
        <v>14</v>
      </c>
      <c r="AP30" s="34">
        <f t="shared" si="58"/>
        <v>2</v>
      </c>
      <c r="AQ30" s="37">
        <f t="shared" si="59"/>
        <v>20</v>
      </c>
      <c r="AR30" s="1">
        <v>25553</v>
      </c>
      <c r="AS30" s="1">
        <f t="shared" si="60"/>
        <v>116</v>
      </c>
      <c r="AT30" s="32">
        <f t="shared" si="61"/>
        <v>4.560286197271779E-3</v>
      </c>
      <c r="AU30" s="35">
        <f t="shared" si="62"/>
        <v>1.8001800180018001E-3</v>
      </c>
      <c r="AV30" s="35">
        <f t="shared" si="63"/>
        <v>0.1104371306695887</v>
      </c>
      <c r="AW30" s="35">
        <f t="shared" si="64"/>
        <v>2.7394043752201305E-4</v>
      </c>
      <c r="AX30" s="1">
        <v>201</v>
      </c>
      <c r="AY30" s="1">
        <v>25437</v>
      </c>
      <c r="AZ30" s="33">
        <f t="shared" si="65"/>
        <v>0.99209812477886539</v>
      </c>
      <c r="BA30" s="36">
        <f t="shared" si="30"/>
        <v>0.95</v>
      </c>
      <c r="BB30" s="1">
        <v>201</v>
      </c>
      <c r="BC30" s="33">
        <f t="shared" si="66"/>
        <v>0.99209812477886539</v>
      </c>
      <c r="BD30" s="36">
        <f t="shared" si="31"/>
        <v>0.95</v>
      </c>
      <c r="BE30" s="1">
        <v>10</v>
      </c>
      <c r="BF30" s="34">
        <f t="shared" si="67"/>
        <v>0.99960687187954556</v>
      </c>
      <c r="BG30" s="37">
        <f t="shared" si="68"/>
        <v>0.99</v>
      </c>
      <c r="BH30" s="1">
        <v>3</v>
      </c>
      <c r="BI30" s="34">
        <f t="shared" si="69"/>
        <v>0.99988206156386361</v>
      </c>
      <c r="BJ30" s="37">
        <f t="shared" si="32"/>
        <v>0.99</v>
      </c>
      <c r="BK30" s="1">
        <v>0</v>
      </c>
      <c r="BL30" s="1">
        <v>24064</v>
      </c>
      <c r="BM30" s="34">
        <f t="shared" si="70"/>
        <v>1</v>
      </c>
      <c r="BN30" s="37">
        <f t="shared" si="71"/>
        <v>0.99</v>
      </c>
    </row>
    <row r="31" spans="1:66" s="7" customFormat="1" ht="14.45" x14ac:dyDescent="0.35">
      <c r="A31" s="64" t="s">
        <v>49</v>
      </c>
      <c r="B31" s="64" t="s">
        <v>50</v>
      </c>
      <c r="C31" s="65">
        <v>43922</v>
      </c>
      <c r="D31" s="6"/>
      <c r="E31" s="1">
        <v>31</v>
      </c>
      <c r="F31" s="1">
        <v>27</v>
      </c>
      <c r="G31" s="33">
        <f t="shared" si="41"/>
        <v>1.1481481481481481</v>
      </c>
      <c r="H31" s="36">
        <f t="shared" si="42"/>
        <v>0.95</v>
      </c>
      <c r="I31" s="1">
        <v>2840</v>
      </c>
      <c r="J31" s="1">
        <v>2840</v>
      </c>
      <c r="K31" s="33">
        <f t="shared" si="43"/>
        <v>1</v>
      </c>
      <c r="L31" s="36">
        <f t="shared" si="44"/>
        <v>0.97</v>
      </c>
      <c r="M31" s="1">
        <v>15</v>
      </c>
      <c r="N31" s="1">
        <v>15</v>
      </c>
      <c r="O31" s="33">
        <f t="shared" si="45"/>
        <v>1</v>
      </c>
      <c r="P31" s="36">
        <f t="shared" si="46"/>
        <v>0.75</v>
      </c>
      <c r="Q31" s="1">
        <v>0</v>
      </c>
      <c r="R31" s="33">
        <f t="shared" si="47"/>
        <v>1</v>
      </c>
      <c r="S31" s="36">
        <f t="shared" si="48"/>
        <v>0.9</v>
      </c>
      <c r="T31" s="1">
        <v>0</v>
      </c>
      <c r="U31" s="33">
        <f t="shared" si="49"/>
        <v>1</v>
      </c>
      <c r="V31" s="36">
        <f t="shared" si="50"/>
        <v>0.99</v>
      </c>
      <c r="W31" s="1">
        <v>0</v>
      </c>
      <c r="X31" s="33">
        <f t="shared" si="51"/>
        <v>1</v>
      </c>
      <c r="Y31" s="36">
        <f t="shared" si="52"/>
        <v>0.99</v>
      </c>
      <c r="Z31" s="1">
        <v>31</v>
      </c>
      <c r="AA31" s="33">
        <f t="shared" si="53"/>
        <v>1</v>
      </c>
      <c r="AB31" s="36">
        <f t="shared" si="27"/>
        <v>0.99</v>
      </c>
      <c r="AC31" s="1">
        <v>2840</v>
      </c>
      <c r="AD31" s="33">
        <f t="shared" si="7"/>
        <v>1</v>
      </c>
      <c r="AE31" s="36">
        <f t="shared" si="28"/>
        <v>0.99</v>
      </c>
      <c r="AF31" s="1">
        <v>15</v>
      </c>
      <c r="AG31" s="33">
        <f t="shared" si="8"/>
        <v>1</v>
      </c>
      <c r="AH31" s="36">
        <f t="shared" si="29"/>
        <v>0.75</v>
      </c>
      <c r="AI31" s="1">
        <v>333</v>
      </c>
      <c r="AJ31" s="34">
        <f t="shared" si="54"/>
        <v>10.741935483870968</v>
      </c>
      <c r="AK31" s="37">
        <f t="shared" si="55"/>
        <v>20</v>
      </c>
      <c r="AL31" s="1">
        <v>2840</v>
      </c>
      <c r="AM31" s="34">
        <f t="shared" si="56"/>
        <v>1</v>
      </c>
      <c r="AN31" s="37">
        <f t="shared" si="57"/>
        <v>1</v>
      </c>
      <c r="AO31" s="1">
        <v>27</v>
      </c>
      <c r="AP31" s="34">
        <f t="shared" si="58"/>
        <v>1.8</v>
      </c>
      <c r="AQ31" s="37">
        <f t="shared" si="59"/>
        <v>20</v>
      </c>
      <c r="AR31" s="1">
        <v>25637</v>
      </c>
      <c r="AS31" s="1">
        <f t="shared" si="60"/>
        <v>84</v>
      </c>
      <c r="AT31" s="32">
        <f t="shared" si="61"/>
        <v>3.2872852502641159E-3</v>
      </c>
      <c r="AU31" s="35">
        <f t="shared" si="62"/>
        <v>1.2091898428053204E-3</v>
      </c>
      <c r="AV31" s="35">
        <f t="shared" si="63"/>
        <v>0.11077739205055194</v>
      </c>
      <c r="AW31" s="35">
        <f t="shared" si="64"/>
        <v>5.8509185942192928E-4</v>
      </c>
      <c r="AX31" s="1">
        <v>114</v>
      </c>
      <c r="AY31" s="1">
        <v>25553</v>
      </c>
      <c r="AZ31" s="33">
        <f t="shared" si="65"/>
        <v>0.99553868430321291</v>
      </c>
      <c r="BA31" s="36">
        <f t="shared" si="30"/>
        <v>0.95</v>
      </c>
      <c r="BB31" s="1">
        <v>114</v>
      </c>
      <c r="BC31" s="33">
        <f t="shared" si="66"/>
        <v>0.99553868430321291</v>
      </c>
      <c r="BD31" s="36">
        <f t="shared" si="31"/>
        <v>0.95</v>
      </c>
      <c r="BE31" s="1">
        <v>15</v>
      </c>
      <c r="BF31" s="34">
        <f t="shared" si="67"/>
        <v>0.99941298477673857</v>
      </c>
      <c r="BG31" s="37">
        <f t="shared" si="68"/>
        <v>0.99</v>
      </c>
      <c r="BH31" s="1">
        <v>7</v>
      </c>
      <c r="BI31" s="34">
        <f t="shared" si="69"/>
        <v>0.99972605956247795</v>
      </c>
      <c r="BJ31" s="37">
        <f t="shared" si="32"/>
        <v>0.99</v>
      </c>
      <c r="BK31" s="1">
        <v>0</v>
      </c>
      <c r="BL31" s="1">
        <v>21642</v>
      </c>
      <c r="BM31" s="34">
        <f t="shared" si="70"/>
        <v>1</v>
      </c>
      <c r="BN31" s="37">
        <f t="shared" si="71"/>
        <v>0.99</v>
      </c>
    </row>
    <row r="32" spans="1:66" s="7" customFormat="1" ht="14.45" x14ac:dyDescent="0.35">
      <c r="A32" s="64" t="s">
        <v>49</v>
      </c>
      <c r="B32" s="64" t="s">
        <v>50</v>
      </c>
      <c r="C32" s="65">
        <v>43952</v>
      </c>
      <c r="D32" s="6"/>
      <c r="E32" s="1">
        <v>27</v>
      </c>
      <c r="F32" s="1">
        <v>40</v>
      </c>
      <c r="G32" s="33">
        <f t="shared" si="41"/>
        <v>0.67500000000000004</v>
      </c>
      <c r="H32" s="36">
        <f t="shared" si="42"/>
        <v>0.95</v>
      </c>
      <c r="I32" s="1">
        <v>2949</v>
      </c>
      <c r="J32" s="1">
        <v>2949</v>
      </c>
      <c r="K32" s="33">
        <f t="shared" si="43"/>
        <v>1</v>
      </c>
      <c r="L32" s="36">
        <f t="shared" si="44"/>
        <v>0.97</v>
      </c>
      <c r="M32" s="1">
        <v>29</v>
      </c>
      <c r="N32" s="1">
        <v>29</v>
      </c>
      <c r="O32" s="33">
        <f t="shared" si="45"/>
        <v>1</v>
      </c>
      <c r="P32" s="36">
        <f t="shared" si="46"/>
        <v>0.75</v>
      </c>
      <c r="Q32" s="1">
        <v>0</v>
      </c>
      <c r="R32" s="33">
        <f t="shared" si="47"/>
        <v>1</v>
      </c>
      <c r="S32" s="36">
        <f t="shared" si="48"/>
        <v>0.9</v>
      </c>
      <c r="T32" s="1">
        <v>0</v>
      </c>
      <c r="U32" s="33">
        <f t="shared" si="49"/>
        <v>1</v>
      </c>
      <c r="V32" s="36">
        <f t="shared" si="50"/>
        <v>0.99</v>
      </c>
      <c r="W32" s="1">
        <v>0</v>
      </c>
      <c r="X32" s="33">
        <f t="shared" si="51"/>
        <v>1</v>
      </c>
      <c r="Y32" s="36">
        <f t="shared" si="52"/>
        <v>0.99</v>
      </c>
      <c r="Z32" s="1">
        <v>27</v>
      </c>
      <c r="AA32" s="33">
        <f t="shared" si="53"/>
        <v>1</v>
      </c>
      <c r="AB32" s="36">
        <f t="shared" si="27"/>
        <v>0.99</v>
      </c>
      <c r="AC32" s="1">
        <v>2949</v>
      </c>
      <c r="AD32" s="33">
        <f t="shared" si="7"/>
        <v>1</v>
      </c>
      <c r="AE32" s="36">
        <f t="shared" si="28"/>
        <v>0.99</v>
      </c>
      <c r="AF32" s="1">
        <v>29</v>
      </c>
      <c r="AG32" s="33">
        <f t="shared" si="8"/>
        <v>1</v>
      </c>
      <c r="AH32" s="36">
        <f t="shared" si="29"/>
        <v>0.75</v>
      </c>
      <c r="AI32" s="1">
        <v>204</v>
      </c>
      <c r="AJ32" s="34">
        <f t="shared" si="54"/>
        <v>7.5555555555555554</v>
      </c>
      <c r="AK32" s="37">
        <f t="shared" si="55"/>
        <v>20</v>
      </c>
      <c r="AL32" s="1">
        <v>2949</v>
      </c>
      <c r="AM32" s="34">
        <f t="shared" si="56"/>
        <v>1</v>
      </c>
      <c r="AN32" s="37">
        <f t="shared" si="57"/>
        <v>1</v>
      </c>
      <c r="AO32" s="1">
        <v>113</v>
      </c>
      <c r="AP32" s="34">
        <f t="shared" si="58"/>
        <v>3.896551724137931</v>
      </c>
      <c r="AQ32" s="37">
        <f t="shared" si="59"/>
        <v>20</v>
      </c>
      <c r="AR32" s="1">
        <v>25779</v>
      </c>
      <c r="AS32" s="1">
        <f t="shared" si="60"/>
        <v>142</v>
      </c>
      <c r="AT32" s="32">
        <f t="shared" si="61"/>
        <v>5.5388696025275852E-3</v>
      </c>
      <c r="AU32" s="35">
        <f t="shared" si="62"/>
        <v>1.0473641335971139E-3</v>
      </c>
      <c r="AV32" s="35">
        <f t="shared" si="63"/>
        <v>0.11439543814732922</v>
      </c>
      <c r="AW32" s="35">
        <f t="shared" si="64"/>
        <v>1.1249466620117149E-3</v>
      </c>
      <c r="AX32" s="1">
        <v>166</v>
      </c>
      <c r="AY32" s="1">
        <v>25637</v>
      </c>
      <c r="AZ32" s="33">
        <f t="shared" si="65"/>
        <v>0.99352498342239737</v>
      </c>
      <c r="BA32" s="36">
        <f t="shared" si="30"/>
        <v>0.95</v>
      </c>
      <c r="BB32" s="1">
        <v>166</v>
      </c>
      <c r="BC32" s="33">
        <f t="shared" si="66"/>
        <v>0.99352498342239737</v>
      </c>
      <c r="BD32" s="36">
        <f t="shared" si="31"/>
        <v>0.95</v>
      </c>
      <c r="BE32" s="1">
        <v>41</v>
      </c>
      <c r="BF32" s="34">
        <f t="shared" si="67"/>
        <v>0.99840074891758002</v>
      </c>
      <c r="BG32" s="37">
        <f t="shared" si="68"/>
        <v>0.99</v>
      </c>
      <c r="BH32" s="1">
        <v>14</v>
      </c>
      <c r="BI32" s="34">
        <f t="shared" si="69"/>
        <v>0.99945391426453956</v>
      </c>
      <c r="BJ32" s="37">
        <f t="shared" si="32"/>
        <v>0.99</v>
      </c>
      <c r="BK32" s="1">
        <v>1</v>
      </c>
      <c r="BL32" s="1">
        <v>23142</v>
      </c>
      <c r="BM32" s="34">
        <f t="shared" si="70"/>
        <v>0.99995678852303171</v>
      </c>
      <c r="BN32" s="37">
        <f t="shared" si="71"/>
        <v>0.99</v>
      </c>
    </row>
    <row r="33" spans="1:66" s="7" customFormat="1" ht="14.45" x14ac:dyDescent="0.35">
      <c r="A33" s="64" t="s">
        <v>49</v>
      </c>
      <c r="B33" s="64" t="s">
        <v>50</v>
      </c>
      <c r="C33" s="65">
        <v>43983</v>
      </c>
      <c r="D33" s="6"/>
      <c r="E33" s="1">
        <v>50</v>
      </c>
      <c r="F33" s="1">
        <v>67</v>
      </c>
      <c r="G33" s="33">
        <f t="shared" si="41"/>
        <v>0.74626865671641796</v>
      </c>
      <c r="H33" s="36">
        <f t="shared" si="42"/>
        <v>0.95</v>
      </c>
      <c r="I33" s="1">
        <v>3137</v>
      </c>
      <c r="J33" s="1">
        <v>3137</v>
      </c>
      <c r="K33" s="33">
        <f t="shared" si="43"/>
        <v>1</v>
      </c>
      <c r="L33" s="36">
        <f t="shared" si="44"/>
        <v>0.97</v>
      </c>
      <c r="M33" s="1">
        <v>40</v>
      </c>
      <c r="N33" s="1">
        <v>40</v>
      </c>
      <c r="O33" s="33">
        <f t="shared" si="45"/>
        <v>1</v>
      </c>
      <c r="P33" s="36">
        <f t="shared" si="46"/>
        <v>0.75</v>
      </c>
      <c r="Q33" s="1">
        <v>0</v>
      </c>
      <c r="R33" s="33">
        <f t="shared" si="47"/>
        <v>1</v>
      </c>
      <c r="S33" s="36">
        <f t="shared" si="48"/>
        <v>0.9</v>
      </c>
      <c r="T33" s="1">
        <v>0</v>
      </c>
      <c r="U33" s="33">
        <f t="shared" si="49"/>
        <v>1</v>
      </c>
      <c r="V33" s="36">
        <f t="shared" si="50"/>
        <v>0.99</v>
      </c>
      <c r="W33" s="1">
        <v>0</v>
      </c>
      <c r="X33" s="33">
        <f t="shared" si="51"/>
        <v>1</v>
      </c>
      <c r="Y33" s="36">
        <f t="shared" si="52"/>
        <v>0.99</v>
      </c>
      <c r="Z33" s="1">
        <v>50</v>
      </c>
      <c r="AA33" s="33">
        <f t="shared" si="53"/>
        <v>1</v>
      </c>
      <c r="AB33" s="36">
        <f t="shared" si="27"/>
        <v>0.99</v>
      </c>
      <c r="AC33" s="1">
        <v>3137</v>
      </c>
      <c r="AD33" s="33">
        <f t="shared" si="7"/>
        <v>1</v>
      </c>
      <c r="AE33" s="36">
        <f t="shared" si="28"/>
        <v>0.99</v>
      </c>
      <c r="AF33" s="1">
        <v>40</v>
      </c>
      <c r="AG33" s="33">
        <f t="shared" si="8"/>
        <v>1</v>
      </c>
      <c r="AH33" s="36">
        <f t="shared" si="29"/>
        <v>0.75</v>
      </c>
      <c r="AI33" s="1">
        <v>452</v>
      </c>
      <c r="AJ33" s="34">
        <f t="shared" si="54"/>
        <v>9.0399999999999991</v>
      </c>
      <c r="AK33" s="37">
        <f t="shared" si="55"/>
        <v>20</v>
      </c>
      <c r="AL33" s="1">
        <v>3137</v>
      </c>
      <c r="AM33" s="34">
        <f t="shared" si="56"/>
        <v>1</v>
      </c>
      <c r="AN33" s="37">
        <f t="shared" si="57"/>
        <v>1</v>
      </c>
      <c r="AO33" s="1">
        <v>280</v>
      </c>
      <c r="AP33" s="34">
        <f t="shared" si="58"/>
        <v>7</v>
      </c>
      <c r="AQ33" s="37">
        <f t="shared" si="59"/>
        <v>20</v>
      </c>
      <c r="AR33" s="1">
        <v>25872</v>
      </c>
      <c r="AS33" s="1">
        <f t="shared" si="60"/>
        <v>93</v>
      </c>
      <c r="AT33" s="32">
        <f t="shared" si="61"/>
        <v>3.6075875712788807E-3</v>
      </c>
      <c r="AU33" s="35">
        <f t="shared" si="62"/>
        <v>1.9325912183055041E-3</v>
      </c>
      <c r="AV33" s="35">
        <f t="shared" si="63"/>
        <v>0.12125077303648732</v>
      </c>
      <c r="AW33" s="35">
        <f t="shared" si="64"/>
        <v>1.5460729746444033E-3</v>
      </c>
      <c r="AX33" s="1">
        <v>112</v>
      </c>
      <c r="AY33" s="1">
        <v>25779</v>
      </c>
      <c r="AZ33" s="33">
        <f t="shared" si="65"/>
        <v>0.99565537840878238</v>
      </c>
      <c r="BA33" s="36">
        <f t="shared" si="30"/>
        <v>0.95</v>
      </c>
      <c r="BB33" s="1">
        <v>112</v>
      </c>
      <c r="BC33" s="33">
        <f t="shared" si="66"/>
        <v>0.99565537840878238</v>
      </c>
      <c r="BD33" s="36">
        <f t="shared" si="31"/>
        <v>0.95</v>
      </c>
      <c r="BE33" s="1">
        <v>32</v>
      </c>
      <c r="BF33" s="34">
        <f t="shared" si="67"/>
        <v>0.99875867954536635</v>
      </c>
      <c r="BG33" s="37">
        <f t="shared" si="68"/>
        <v>0.99</v>
      </c>
      <c r="BH33" s="1">
        <v>4</v>
      </c>
      <c r="BI33" s="34">
        <f t="shared" si="69"/>
        <v>0.99984483494317078</v>
      </c>
      <c r="BJ33" s="37">
        <f t="shared" si="32"/>
        <v>0.99</v>
      </c>
      <c r="BK33" s="1">
        <v>0</v>
      </c>
      <c r="BL33" s="1">
        <v>22362</v>
      </c>
      <c r="BM33" s="34">
        <f t="shared" si="70"/>
        <v>1</v>
      </c>
      <c r="BN33" s="37">
        <f t="shared" si="71"/>
        <v>0.99</v>
      </c>
    </row>
    <row r="34" spans="1:66" s="7" customFormat="1" ht="14.45" x14ac:dyDescent="0.35">
      <c r="A34" s="64" t="s">
        <v>49</v>
      </c>
      <c r="B34" s="64" t="s">
        <v>50</v>
      </c>
      <c r="C34" s="65">
        <v>44013</v>
      </c>
      <c r="D34" s="6"/>
      <c r="E34" s="1">
        <v>96</v>
      </c>
      <c r="F34" s="1">
        <v>107</v>
      </c>
      <c r="G34" s="33">
        <f t="shared" si="41"/>
        <v>0.89719626168224298</v>
      </c>
      <c r="H34" s="36">
        <f t="shared" si="42"/>
        <v>0.95</v>
      </c>
      <c r="I34" s="1">
        <v>3237</v>
      </c>
      <c r="J34" s="1">
        <v>3237</v>
      </c>
      <c r="K34" s="33">
        <f t="shared" si="43"/>
        <v>1</v>
      </c>
      <c r="L34" s="36">
        <f t="shared" si="44"/>
        <v>0.97</v>
      </c>
      <c r="M34" s="1">
        <v>41</v>
      </c>
      <c r="N34" s="1">
        <v>41</v>
      </c>
      <c r="O34" s="33">
        <f t="shared" si="45"/>
        <v>1</v>
      </c>
      <c r="P34" s="36">
        <f t="shared" si="46"/>
        <v>0.75</v>
      </c>
      <c r="Q34" s="1">
        <v>0</v>
      </c>
      <c r="R34" s="33">
        <f t="shared" si="47"/>
        <v>1</v>
      </c>
      <c r="S34" s="36">
        <f t="shared" si="48"/>
        <v>0.9</v>
      </c>
      <c r="T34" s="1">
        <v>0</v>
      </c>
      <c r="U34" s="33">
        <f t="shared" si="49"/>
        <v>1</v>
      </c>
      <c r="V34" s="36">
        <f t="shared" si="50"/>
        <v>0.99</v>
      </c>
      <c r="W34" s="1">
        <v>0</v>
      </c>
      <c r="X34" s="33">
        <f t="shared" si="51"/>
        <v>1</v>
      </c>
      <c r="Y34" s="36">
        <f t="shared" si="52"/>
        <v>0.99</v>
      </c>
      <c r="Z34" s="1">
        <v>96</v>
      </c>
      <c r="AA34" s="33">
        <f t="shared" si="53"/>
        <v>1</v>
      </c>
      <c r="AB34" s="36">
        <f t="shared" si="27"/>
        <v>0.99</v>
      </c>
      <c r="AC34" s="1">
        <v>3237</v>
      </c>
      <c r="AD34" s="33">
        <f t="shared" si="7"/>
        <v>1</v>
      </c>
      <c r="AE34" s="36">
        <f t="shared" si="28"/>
        <v>0.99</v>
      </c>
      <c r="AF34" s="1">
        <v>41</v>
      </c>
      <c r="AG34" s="33">
        <f t="shared" si="8"/>
        <v>1</v>
      </c>
      <c r="AH34" s="36">
        <f t="shared" si="29"/>
        <v>0.75</v>
      </c>
      <c r="AI34" s="1">
        <v>972</v>
      </c>
      <c r="AJ34" s="34">
        <f t="shared" si="54"/>
        <v>10.125</v>
      </c>
      <c r="AK34" s="37">
        <f t="shared" si="55"/>
        <v>20</v>
      </c>
      <c r="AL34" s="1">
        <v>3237</v>
      </c>
      <c r="AM34" s="34">
        <f t="shared" si="56"/>
        <v>1</v>
      </c>
      <c r="AN34" s="37">
        <f t="shared" si="57"/>
        <v>1</v>
      </c>
      <c r="AO34" s="1">
        <v>205</v>
      </c>
      <c r="AP34" s="34">
        <f t="shared" si="58"/>
        <v>5</v>
      </c>
      <c r="AQ34" s="37">
        <f t="shared" si="59"/>
        <v>20</v>
      </c>
      <c r="AR34" s="1">
        <v>25958</v>
      </c>
      <c r="AS34" s="1">
        <f t="shared" si="60"/>
        <v>86</v>
      </c>
      <c r="AT34" s="32">
        <f t="shared" si="61"/>
        <v>3.3240568954855387E-3</v>
      </c>
      <c r="AU34" s="35">
        <f t="shared" si="62"/>
        <v>3.6982818398952153E-3</v>
      </c>
      <c r="AV34" s="35">
        <f t="shared" si="63"/>
        <v>0.12470144078896679</v>
      </c>
      <c r="AW34" s="35">
        <f t="shared" si="64"/>
        <v>1.5794745357885815E-3</v>
      </c>
      <c r="AX34" s="1">
        <v>186</v>
      </c>
      <c r="AY34" s="1">
        <v>25872</v>
      </c>
      <c r="AZ34" s="33">
        <f t="shared" si="65"/>
        <v>0.99281076066790352</v>
      </c>
      <c r="BA34" s="36">
        <f t="shared" si="30"/>
        <v>0.95</v>
      </c>
      <c r="BB34" s="1">
        <v>125</v>
      </c>
      <c r="BC34" s="33">
        <f t="shared" si="66"/>
        <v>0.99516852195423622</v>
      </c>
      <c r="BD34" s="36">
        <f t="shared" si="31"/>
        <v>0.95</v>
      </c>
      <c r="BE34" s="1">
        <v>55</v>
      </c>
      <c r="BF34" s="34">
        <f t="shared" si="67"/>
        <v>0.99787414965986398</v>
      </c>
      <c r="BG34" s="37">
        <f t="shared" si="68"/>
        <v>0.99</v>
      </c>
      <c r="BH34" s="1">
        <v>3</v>
      </c>
      <c r="BI34" s="34">
        <f t="shared" si="69"/>
        <v>0.99988404452690172</v>
      </c>
      <c r="BJ34" s="37">
        <f t="shared" si="32"/>
        <v>0.99</v>
      </c>
      <c r="BK34" s="1">
        <v>0</v>
      </c>
      <c r="BL34" s="1">
        <v>24352</v>
      </c>
      <c r="BM34" s="34">
        <f t="shared" si="70"/>
        <v>1</v>
      </c>
      <c r="BN34" s="37">
        <f t="shared" si="71"/>
        <v>0.99</v>
      </c>
    </row>
    <row r="35" spans="1:66" s="7" customFormat="1" ht="14.45" x14ac:dyDescent="0.35">
      <c r="A35" s="64" t="s">
        <v>49</v>
      </c>
      <c r="B35" s="64" t="s">
        <v>50</v>
      </c>
      <c r="C35" s="65">
        <v>44044</v>
      </c>
      <c r="D35" s="6"/>
      <c r="E35" s="1">
        <v>94</v>
      </c>
      <c r="F35" s="1">
        <v>76</v>
      </c>
      <c r="G35" s="33">
        <f t="shared" si="41"/>
        <v>1.236842105263158</v>
      </c>
      <c r="H35" s="36">
        <f t="shared" si="42"/>
        <v>0.95</v>
      </c>
      <c r="I35" s="1">
        <v>3641</v>
      </c>
      <c r="J35" s="1">
        <v>3641</v>
      </c>
      <c r="K35" s="33">
        <f t="shared" si="43"/>
        <v>1</v>
      </c>
      <c r="L35" s="36">
        <f t="shared" si="44"/>
        <v>0.97</v>
      </c>
      <c r="M35" s="1">
        <v>143</v>
      </c>
      <c r="N35" s="1">
        <v>143</v>
      </c>
      <c r="O35" s="33">
        <f t="shared" si="45"/>
        <v>1</v>
      </c>
      <c r="P35" s="36">
        <f t="shared" si="46"/>
        <v>0.75</v>
      </c>
      <c r="Q35" s="1">
        <v>2</v>
      </c>
      <c r="R35" s="33">
        <f t="shared" si="47"/>
        <v>0.97872340425531912</v>
      </c>
      <c r="S35" s="36">
        <f t="shared" si="48"/>
        <v>0.9</v>
      </c>
      <c r="T35" s="1">
        <v>0</v>
      </c>
      <c r="U35" s="33">
        <f t="shared" si="49"/>
        <v>1</v>
      </c>
      <c r="V35" s="36">
        <f t="shared" si="50"/>
        <v>0.99</v>
      </c>
      <c r="W35" s="1">
        <v>0</v>
      </c>
      <c r="X35" s="33">
        <f t="shared" si="51"/>
        <v>1</v>
      </c>
      <c r="Y35" s="36">
        <f t="shared" si="52"/>
        <v>0.99</v>
      </c>
      <c r="Z35" s="1">
        <v>94</v>
      </c>
      <c r="AA35" s="33">
        <f t="shared" si="53"/>
        <v>1</v>
      </c>
      <c r="AB35" s="36">
        <f t="shared" si="27"/>
        <v>0.99</v>
      </c>
      <c r="AC35" s="1">
        <v>3641</v>
      </c>
      <c r="AD35" s="33">
        <f t="shared" si="7"/>
        <v>1</v>
      </c>
      <c r="AE35" s="36">
        <f t="shared" si="28"/>
        <v>0.99</v>
      </c>
      <c r="AF35" s="1">
        <v>143</v>
      </c>
      <c r="AG35" s="33">
        <f t="shared" si="8"/>
        <v>1</v>
      </c>
      <c r="AH35" s="36">
        <f t="shared" si="29"/>
        <v>0.75</v>
      </c>
      <c r="AI35" s="1">
        <v>966</v>
      </c>
      <c r="AJ35" s="34">
        <f t="shared" si="54"/>
        <v>10.276595744680851</v>
      </c>
      <c r="AK35" s="37">
        <f t="shared" si="55"/>
        <v>20</v>
      </c>
      <c r="AL35" s="1">
        <v>3641</v>
      </c>
      <c r="AM35" s="34">
        <f t="shared" si="56"/>
        <v>1</v>
      </c>
      <c r="AN35" s="37">
        <f t="shared" si="57"/>
        <v>1</v>
      </c>
      <c r="AO35" s="1">
        <v>142</v>
      </c>
      <c r="AP35" s="34">
        <f t="shared" si="58"/>
        <v>0.99300699300699302</v>
      </c>
      <c r="AQ35" s="37">
        <f t="shared" si="59"/>
        <v>20</v>
      </c>
      <c r="AR35" s="1">
        <v>26042</v>
      </c>
      <c r="AS35" s="1">
        <f t="shared" si="60"/>
        <v>84</v>
      </c>
      <c r="AT35" s="32">
        <f t="shared" si="61"/>
        <v>3.2359966099082538E-3</v>
      </c>
      <c r="AU35" s="35">
        <f t="shared" si="62"/>
        <v>3.6095537977113893E-3</v>
      </c>
      <c r="AV35" s="35">
        <f t="shared" si="63"/>
        <v>0.13981261039858689</v>
      </c>
      <c r="AW35" s="35">
        <f t="shared" si="64"/>
        <v>5.4911297135396666E-3</v>
      </c>
      <c r="AX35" s="1">
        <v>175</v>
      </c>
      <c r="AY35" s="1">
        <v>25958</v>
      </c>
      <c r="AZ35" s="33">
        <f t="shared" si="65"/>
        <v>0.99325834039602434</v>
      </c>
      <c r="BA35" s="36">
        <f t="shared" si="30"/>
        <v>0.95</v>
      </c>
      <c r="BB35" s="1">
        <v>175</v>
      </c>
      <c r="BC35" s="33">
        <f t="shared" si="66"/>
        <v>0.99325834039602434</v>
      </c>
      <c r="BD35" s="36">
        <f t="shared" si="31"/>
        <v>0.95</v>
      </c>
      <c r="BE35" s="1">
        <v>47</v>
      </c>
      <c r="BF35" s="34">
        <f t="shared" si="67"/>
        <v>0.99818938284921799</v>
      </c>
      <c r="BG35" s="37">
        <f t="shared" si="68"/>
        <v>0.99</v>
      </c>
      <c r="BH35" s="1">
        <v>4</v>
      </c>
      <c r="BI35" s="34">
        <f t="shared" si="69"/>
        <v>0.99984590492333769</v>
      </c>
      <c r="BJ35" s="37">
        <f t="shared" si="32"/>
        <v>0.99</v>
      </c>
      <c r="BK35" s="1">
        <v>0</v>
      </c>
      <c r="BL35" s="1">
        <v>25033</v>
      </c>
      <c r="BM35" s="34">
        <f t="shared" si="70"/>
        <v>1</v>
      </c>
      <c r="BN35" s="37">
        <f t="shared" si="71"/>
        <v>0.99</v>
      </c>
    </row>
    <row r="36" spans="1:66" s="7" customFormat="1" ht="14.45" x14ac:dyDescent="0.35">
      <c r="A36" s="64" t="s">
        <v>49</v>
      </c>
      <c r="B36" s="64" t="s">
        <v>50</v>
      </c>
      <c r="C36" s="65">
        <v>44075</v>
      </c>
      <c r="D36" s="6"/>
      <c r="E36" s="1">
        <v>52</v>
      </c>
      <c r="F36" s="1">
        <v>48</v>
      </c>
      <c r="G36" s="33">
        <f t="shared" si="41"/>
        <v>1.0833333333333333</v>
      </c>
      <c r="H36" s="36">
        <f t="shared" si="42"/>
        <v>0.95</v>
      </c>
      <c r="I36" s="1">
        <v>3731</v>
      </c>
      <c r="J36" s="1">
        <v>3731</v>
      </c>
      <c r="K36" s="33">
        <f t="shared" si="43"/>
        <v>1</v>
      </c>
      <c r="L36" s="36">
        <f t="shared" si="44"/>
        <v>0.97</v>
      </c>
      <c r="M36" s="1">
        <v>23</v>
      </c>
      <c r="N36" s="1">
        <v>23</v>
      </c>
      <c r="O36" s="33">
        <f t="shared" si="45"/>
        <v>1</v>
      </c>
      <c r="P36" s="36">
        <f t="shared" si="46"/>
        <v>0.75</v>
      </c>
      <c r="Q36" s="1">
        <v>0</v>
      </c>
      <c r="R36" s="33">
        <f t="shared" si="47"/>
        <v>1</v>
      </c>
      <c r="S36" s="36">
        <f t="shared" si="48"/>
        <v>0.9</v>
      </c>
      <c r="T36" s="1">
        <v>0</v>
      </c>
      <c r="U36" s="33">
        <f t="shared" si="49"/>
        <v>1</v>
      </c>
      <c r="V36" s="36">
        <f t="shared" si="50"/>
        <v>0.99</v>
      </c>
      <c r="W36" s="1">
        <v>0</v>
      </c>
      <c r="X36" s="33">
        <f t="shared" si="51"/>
        <v>1</v>
      </c>
      <c r="Y36" s="36">
        <f t="shared" si="52"/>
        <v>0.99</v>
      </c>
      <c r="Z36" s="1">
        <v>52</v>
      </c>
      <c r="AA36" s="33">
        <f t="shared" si="53"/>
        <v>1</v>
      </c>
      <c r="AB36" s="36">
        <f t="shared" si="27"/>
        <v>0.99</v>
      </c>
      <c r="AC36" s="1">
        <v>3731</v>
      </c>
      <c r="AD36" s="33">
        <f t="shared" si="7"/>
        <v>1</v>
      </c>
      <c r="AE36" s="36">
        <f t="shared" si="28"/>
        <v>0.99</v>
      </c>
      <c r="AF36" s="1">
        <v>23</v>
      </c>
      <c r="AG36" s="33">
        <f t="shared" si="8"/>
        <v>1</v>
      </c>
      <c r="AH36" s="36">
        <f t="shared" si="29"/>
        <v>0.75</v>
      </c>
      <c r="AI36" s="1">
        <v>561</v>
      </c>
      <c r="AJ36" s="34">
        <f t="shared" si="54"/>
        <v>10.788461538461538</v>
      </c>
      <c r="AK36" s="37">
        <f t="shared" si="55"/>
        <v>20</v>
      </c>
      <c r="AL36" s="1">
        <v>3731</v>
      </c>
      <c r="AM36" s="34">
        <f t="shared" si="56"/>
        <v>1</v>
      </c>
      <c r="AN36" s="37">
        <f t="shared" si="57"/>
        <v>1</v>
      </c>
      <c r="AO36" s="1">
        <v>75</v>
      </c>
      <c r="AP36" s="34">
        <f t="shared" si="58"/>
        <v>3.2608695652173911</v>
      </c>
      <c r="AQ36" s="37">
        <f t="shared" si="59"/>
        <v>20</v>
      </c>
      <c r="AR36" s="1">
        <v>26295</v>
      </c>
      <c r="AS36" s="1">
        <f t="shared" si="60"/>
        <v>253</v>
      </c>
      <c r="AT36" s="32">
        <f t="shared" si="61"/>
        <v>9.7150756470316679E-3</v>
      </c>
      <c r="AU36" s="35">
        <f t="shared" si="62"/>
        <v>1.9775622741966155E-3</v>
      </c>
      <c r="AV36" s="35">
        <f t="shared" si="63"/>
        <v>0.14189009317360715</v>
      </c>
      <c r="AW36" s="35">
        <f t="shared" si="64"/>
        <v>8.7469100589465676E-4</v>
      </c>
      <c r="AX36" s="1">
        <v>72</v>
      </c>
      <c r="AY36" s="1">
        <v>26042</v>
      </c>
      <c r="AZ36" s="33">
        <f t="shared" si="65"/>
        <v>0.99723523538898706</v>
      </c>
      <c r="BA36" s="36">
        <f t="shared" si="30"/>
        <v>0.95</v>
      </c>
      <c r="BB36" s="1">
        <v>72</v>
      </c>
      <c r="BC36" s="33">
        <f t="shared" si="66"/>
        <v>0.99723523538898706</v>
      </c>
      <c r="BD36" s="36">
        <f t="shared" si="31"/>
        <v>0.95</v>
      </c>
      <c r="BE36" s="1">
        <v>35</v>
      </c>
      <c r="BF36" s="34">
        <f t="shared" si="67"/>
        <v>0.99865601720297981</v>
      </c>
      <c r="BG36" s="37">
        <f t="shared" si="68"/>
        <v>0.99</v>
      </c>
      <c r="BH36" s="1">
        <v>3</v>
      </c>
      <c r="BI36" s="34">
        <f t="shared" si="69"/>
        <v>0.99988480147454117</v>
      </c>
      <c r="BJ36" s="37">
        <f t="shared" si="32"/>
        <v>0.99</v>
      </c>
      <c r="BK36" s="1">
        <v>0</v>
      </c>
      <c r="BL36" s="1">
        <v>21951</v>
      </c>
      <c r="BM36" s="34">
        <f t="shared" si="70"/>
        <v>1</v>
      </c>
      <c r="BN36" s="37">
        <f t="shared" si="71"/>
        <v>0.99</v>
      </c>
    </row>
    <row r="37" spans="1:66" s="7" customFormat="1" ht="14.45" x14ac:dyDescent="0.35">
      <c r="A37" s="64" t="s">
        <v>49</v>
      </c>
      <c r="B37" s="64" t="s">
        <v>50</v>
      </c>
      <c r="C37" s="65">
        <v>44105</v>
      </c>
      <c r="D37" s="6"/>
      <c r="E37" s="1">
        <v>55</v>
      </c>
      <c r="F37" s="1">
        <v>44</v>
      </c>
      <c r="G37" s="33">
        <f t="shared" si="41"/>
        <v>1.25</v>
      </c>
      <c r="H37" s="36">
        <f t="shared" si="42"/>
        <v>0.95</v>
      </c>
      <c r="I37" s="1">
        <v>3524</v>
      </c>
      <c r="J37" s="1">
        <v>3524</v>
      </c>
      <c r="K37" s="33">
        <f t="shared" si="43"/>
        <v>1</v>
      </c>
      <c r="L37" s="36">
        <f t="shared" si="44"/>
        <v>0.97</v>
      </c>
      <c r="M37" s="1">
        <v>23</v>
      </c>
      <c r="N37" s="1">
        <v>23</v>
      </c>
      <c r="O37" s="33">
        <f t="shared" si="45"/>
        <v>1</v>
      </c>
      <c r="P37" s="36">
        <f t="shared" si="46"/>
        <v>0.75</v>
      </c>
      <c r="Q37" s="1">
        <v>0</v>
      </c>
      <c r="R37" s="33">
        <f t="shared" si="47"/>
        <v>1</v>
      </c>
      <c r="S37" s="36">
        <f t="shared" si="48"/>
        <v>0.9</v>
      </c>
      <c r="T37" s="1">
        <v>0</v>
      </c>
      <c r="U37" s="33">
        <f t="shared" si="49"/>
        <v>1</v>
      </c>
      <c r="V37" s="36">
        <f t="shared" si="50"/>
        <v>0.99</v>
      </c>
      <c r="W37" s="1">
        <v>0</v>
      </c>
      <c r="X37" s="33">
        <f t="shared" si="51"/>
        <v>1</v>
      </c>
      <c r="Y37" s="36">
        <f t="shared" si="52"/>
        <v>0.99</v>
      </c>
      <c r="Z37" s="1">
        <v>55</v>
      </c>
      <c r="AA37" s="33">
        <f t="shared" si="53"/>
        <v>1</v>
      </c>
      <c r="AB37" s="36">
        <f t="shared" si="27"/>
        <v>0.99</v>
      </c>
      <c r="AC37" s="1">
        <v>3524</v>
      </c>
      <c r="AD37" s="33">
        <f t="shared" si="7"/>
        <v>1</v>
      </c>
      <c r="AE37" s="36">
        <f t="shared" si="28"/>
        <v>0.99</v>
      </c>
      <c r="AF37" s="1">
        <v>23</v>
      </c>
      <c r="AG37" s="33">
        <f t="shared" si="8"/>
        <v>1</v>
      </c>
      <c r="AH37" s="36">
        <f t="shared" si="29"/>
        <v>0.75</v>
      </c>
      <c r="AI37" s="1">
        <v>721</v>
      </c>
      <c r="AJ37" s="34">
        <f t="shared" si="54"/>
        <v>13.109090909090909</v>
      </c>
      <c r="AK37" s="37">
        <f t="shared" si="55"/>
        <v>20</v>
      </c>
      <c r="AL37" s="1">
        <v>3524</v>
      </c>
      <c r="AM37" s="34">
        <f t="shared" si="56"/>
        <v>1</v>
      </c>
      <c r="AN37" s="37">
        <f t="shared" si="57"/>
        <v>1</v>
      </c>
      <c r="AO37" s="1">
        <v>61</v>
      </c>
      <c r="AP37" s="34">
        <f t="shared" si="58"/>
        <v>2.652173913043478</v>
      </c>
      <c r="AQ37" s="37">
        <f t="shared" si="59"/>
        <v>20</v>
      </c>
      <c r="AR37" s="1">
        <v>26475</v>
      </c>
      <c r="AS37" s="1">
        <f t="shared" si="60"/>
        <v>180</v>
      </c>
      <c r="AT37" s="32">
        <f t="shared" si="61"/>
        <v>6.8454078722191003E-3</v>
      </c>
      <c r="AU37" s="35">
        <f t="shared" si="62"/>
        <v>2.0774315391879133E-3</v>
      </c>
      <c r="AV37" s="35">
        <f t="shared" si="63"/>
        <v>0.1331067044381492</v>
      </c>
      <c r="AW37" s="35">
        <f t="shared" si="64"/>
        <v>8.6874409820585454E-4</v>
      </c>
      <c r="AX37" s="1">
        <v>109</v>
      </c>
      <c r="AY37" s="1">
        <v>26295</v>
      </c>
      <c r="AZ37" s="33">
        <f t="shared" si="65"/>
        <v>0.99585472523293406</v>
      </c>
      <c r="BA37" s="36">
        <f t="shared" si="30"/>
        <v>0.95</v>
      </c>
      <c r="BB37" s="1">
        <v>109</v>
      </c>
      <c r="BC37" s="33">
        <f t="shared" si="66"/>
        <v>0.99585472523293406</v>
      </c>
      <c r="BD37" s="36">
        <f t="shared" si="31"/>
        <v>0.95</v>
      </c>
      <c r="BE37" s="1">
        <v>28</v>
      </c>
      <c r="BF37" s="34">
        <f t="shared" si="67"/>
        <v>0.9989351587754326</v>
      </c>
      <c r="BG37" s="37">
        <f t="shared" si="68"/>
        <v>0.99</v>
      </c>
      <c r="BH37" s="1">
        <v>3</v>
      </c>
      <c r="BI37" s="34">
        <f t="shared" si="69"/>
        <v>0.99988590986879633</v>
      </c>
      <c r="BJ37" s="37">
        <f t="shared" si="32"/>
        <v>0.99</v>
      </c>
      <c r="BK37" s="1">
        <v>0</v>
      </c>
      <c r="BL37" s="1">
        <v>24153</v>
      </c>
      <c r="BM37" s="34">
        <f t="shared" si="70"/>
        <v>1</v>
      </c>
      <c r="BN37" s="37">
        <f t="shared" si="71"/>
        <v>0.99</v>
      </c>
    </row>
    <row r="38" spans="1:66" s="7" customFormat="1" ht="14.45" x14ac:dyDescent="0.35">
      <c r="A38" s="64" t="s">
        <v>49</v>
      </c>
      <c r="B38" s="64" t="s">
        <v>50</v>
      </c>
      <c r="C38" s="65">
        <v>44136</v>
      </c>
      <c r="D38" s="6"/>
      <c r="E38" s="1">
        <v>26</v>
      </c>
      <c r="F38" s="1">
        <v>39</v>
      </c>
      <c r="G38" s="33">
        <f t="shared" si="41"/>
        <v>0.66666666666666663</v>
      </c>
      <c r="H38" s="36">
        <f t="shared" si="42"/>
        <v>0.95</v>
      </c>
      <c r="I38" s="1">
        <v>3523</v>
      </c>
      <c r="J38" s="1">
        <v>3523</v>
      </c>
      <c r="K38" s="33">
        <f t="shared" si="43"/>
        <v>1</v>
      </c>
      <c r="L38" s="36">
        <f t="shared" si="44"/>
        <v>0.97</v>
      </c>
      <c r="M38" s="1">
        <v>28</v>
      </c>
      <c r="N38" s="1">
        <v>28</v>
      </c>
      <c r="O38" s="33">
        <f t="shared" si="45"/>
        <v>1</v>
      </c>
      <c r="P38" s="36">
        <f t="shared" si="46"/>
        <v>0.75</v>
      </c>
      <c r="Q38" s="1">
        <v>2</v>
      </c>
      <c r="R38" s="33">
        <f t="shared" si="47"/>
        <v>0.92307692307692313</v>
      </c>
      <c r="S38" s="36">
        <f t="shared" si="48"/>
        <v>0.9</v>
      </c>
      <c r="T38" s="1">
        <v>0</v>
      </c>
      <c r="U38" s="33">
        <f t="shared" si="49"/>
        <v>1</v>
      </c>
      <c r="V38" s="36">
        <f t="shared" si="50"/>
        <v>0.99</v>
      </c>
      <c r="W38" s="1">
        <v>0</v>
      </c>
      <c r="X38" s="33">
        <f t="shared" si="51"/>
        <v>1</v>
      </c>
      <c r="Y38" s="36">
        <f t="shared" si="52"/>
        <v>0.99</v>
      </c>
      <c r="Z38" s="1">
        <v>26</v>
      </c>
      <c r="AA38" s="33">
        <f t="shared" si="53"/>
        <v>1</v>
      </c>
      <c r="AB38" s="36">
        <f t="shared" si="27"/>
        <v>0.99</v>
      </c>
      <c r="AC38" s="1">
        <v>3523</v>
      </c>
      <c r="AD38" s="33">
        <f t="shared" si="7"/>
        <v>1</v>
      </c>
      <c r="AE38" s="36">
        <f t="shared" si="28"/>
        <v>0.99</v>
      </c>
      <c r="AF38" s="1">
        <v>28</v>
      </c>
      <c r="AG38" s="33">
        <f t="shared" si="8"/>
        <v>1</v>
      </c>
      <c r="AH38" s="36">
        <f t="shared" si="29"/>
        <v>0.75</v>
      </c>
      <c r="AI38" s="1">
        <v>266</v>
      </c>
      <c r="AJ38" s="34">
        <f t="shared" si="54"/>
        <v>10.23076923076923</v>
      </c>
      <c r="AK38" s="37">
        <f t="shared" si="55"/>
        <v>20</v>
      </c>
      <c r="AL38" s="1">
        <v>3523</v>
      </c>
      <c r="AM38" s="34">
        <f t="shared" si="56"/>
        <v>1</v>
      </c>
      <c r="AN38" s="37">
        <f t="shared" si="57"/>
        <v>1</v>
      </c>
      <c r="AO38" s="1">
        <v>46</v>
      </c>
      <c r="AP38" s="34">
        <f t="shared" si="58"/>
        <v>1.6428571428571428</v>
      </c>
      <c r="AQ38" s="37">
        <f t="shared" si="59"/>
        <v>20</v>
      </c>
      <c r="AR38" s="1">
        <v>26604</v>
      </c>
      <c r="AS38" s="1">
        <f t="shared" si="60"/>
        <v>129</v>
      </c>
      <c r="AT38" s="32">
        <f t="shared" si="61"/>
        <v>4.8725212464588719E-3</v>
      </c>
      <c r="AU38" s="35">
        <f t="shared" si="62"/>
        <v>9.7729664712073363E-4</v>
      </c>
      <c r="AV38" s="35">
        <f t="shared" si="63"/>
        <v>0.13242369568485943</v>
      </c>
      <c r="AW38" s="35">
        <f t="shared" si="64"/>
        <v>1.0524733122838671E-3</v>
      </c>
      <c r="AX38" s="1">
        <v>70</v>
      </c>
      <c r="AY38" s="1">
        <v>26475</v>
      </c>
      <c r="AZ38" s="33">
        <f t="shared" si="65"/>
        <v>0.99735599622285176</v>
      </c>
      <c r="BA38" s="36">
        <f t="shared" si="30"/>
        <v>0.95</v>
      </c>
      <c r="BB38" s="1">
        <v>70</v>
      </c>
      <c r="BC38" s="33">
        <f t="shared" si="66"/>
        <v>0.99735599622285176</v>
      </c>
      <c r="BD38" s="36">
        <f t="shared" si="31"/>
        <v>0.95</v>
      </c>
      <c r="BE38" s="1">
        <v>20</v>
      </c>
      <c r="BF38" s="34">
        <f t="shared" si="67"/>
        <v>0.99924457034938619</v>
      </c>
      <c r="BG38" s="37">
        <f t="shared" si="68"/>
        <v>0.99</v>
      </c>
      <c r="BH38" s="1">
        <v>4</v>
      </c>
      <c r="BI38" s="34">
        <f t="shared" si="69"/>
        <v>0.99984891406987719</v>
      </c>
      <c r="BJ38" s="37">
        <f t="shared" si="32"/>
        <v>0.99</v>
      </c>
      <c r="BK38" s="1">
        <v>0</v>
      </c>
      <c r="BL38" s="1">
        <v>22535</v>
      </c>
      <c r="BM38" s="34">
        <f t="shared" si="70"/>
        <v>1</v>
      </c>
      <c r="BN38" s="37">
        <f t="shared" si="71"/>
        <v>0.99</v>
      </c>
    </row>
    <row r="39" spans="1:66" s="7" customFormat="1" ht="14.45" x14ac:dyDescent="0.35">
      <c r="A39" s="64" t="s">
        <v>49</v>
      </c>
      <c r="B39" s="64" t="s">
        <v>50</v>
      </c>
      <c r="C39" s="65">
        <v>44166</v>
      </c>
      <c r="D39" s="6"/>
      <c r="E39" s="1">
        <v>48</v>
      </c>
      <c r="F39" s="1">
        <v>33</v>
      </c>
      <c r="G39" s="33">
        <f t="shared" si="41"/>
        <v>1.4545454545454546</v>
      </c>
      <c r="H39" s="36">
        <f t="shared" si="42"/>
        <v>0.95</v>
      </c>
      <c r="I39" s="1">
        <v>3116</v>
      </c>
      <c r="J39" s="1">
        <v>3116</v>
      </c>
      <c r="K39" s="33">
        <f t="shared" si="43"/>
        <v>1</v>
      </c>
      <c r="L39" s="36">
        <f t="shared" si="44"/>
        <v>0.97</v>
      </c>
      <c r="M39" s="1">
        <v>26</v>
      </c>
      <c r="N39" s="1">
        <v>26</v>
      </c>
      <c r="O39" s="33">
        <f t="shared" si="45"/>
        <v>1</v>
      </c>
      <c r="P39" s="36">
        <f t="shared" si="46"/>
        <v>0.75</v>
      </c>
      <c r="Q39" s="1">
        <v>0</v>
      </c>
      <c r="R39" s="33">
        <f t="shared" si="47"/>
        <v>1</v>
      </c>
      <c r="S39" s="36">
        <f t="shared" si="48"/>
        <v>0.9</v>
      </c>
      <c r="T39" s="1">
        <v>0</v>
      </c>
      <c r="U39" s="33">
        <f t="shared" si="49"/>
        <v>1</v>
      </c>
      <c r="V39" s="36">
        <f t="shared" si="50"/>
        <v>0.99</v>
      </c>
      <c r="W39" s="1">
        <v>0</v>
      </c>
      <c r="X39" s="33">
        <f t="shared" si="51"/>
        <v>1</v>
      </c>
      <c r="Y39" s="36">
        <f t="shared" si="52"/>
        <v>0.99</v>
      </c>
      <c r="Z39" s="1">
        <v>48</v>
      </c>
      <c r="AA39" s="33">
        <f t="shared" si="53"/>
        <v>1</v>
      </c>
      <c r="AB39" s="36">
        <f t="shared" si="27"/>
        <v>0.99</v>
      </c>
      <c r="AC39" s="1">
        <v>3116</v>
      </c>
      <c r="AD39" s="33">
        <f t="shared" si="7"/>
        <v>1</v>
      </c>
      <c r="AE39" s="36">
        <f t="shared" si="28"/>
        <v>0.99</v>
      </c>
      <c r="AF39" s="1">
        <v>26</v>
      </c>
      <c r="AG39" s="33">
        <f t="shared" si="8"/>
        <v>1</v>
      </c>
      <c r="AH39" s="36">
        <f t="shared" si="29"/>
        <v>0.75</v>
      </c>
      <c r="AI39" s="1">
        <v>745</v>
      </c>
      <c r="AJ39" s="34">
        <f t="shared" si="54"/>
        <v>15.520833333333334</v>
      </c>
      <c r="AK39" s="37">
        <f t="shared" si="55"/>
        <v>20</v>
      </c>
      <c r="AL39" s="1">
        <v>3116</v>
      </c>
      <c r="AM39" s="34">
        <f t="shared" si="56"/>
        <v>1</v>
      </c>
      <c r="AN39" s="37">
        <f t="shared" si="57"/>
        <v>1</v>
      </c>
      <c r="AO39" s="1">
        <v>38</v>
      </c>
      <c r="AP39" s="34">
        <f t="shared" si="58"/>
        <v>1.4615384615384615</v>
      </c>
      <c r="AQ39" s="37">
        <f t="shared" si="59"/>
        <v>20</v>
      </c>
      <c r="AR39" s="1">
        <v>26777</v>
      </c>
      <c r="AS39" s="1">
        <f t="shared" si="60"/>
        <v>173</v>
      </c>
      <c r="AT39" s="32">
        <f t="shared" si="61"/>
        <v>6.5027815366109909E-3</v>
      </c>
      <c r="AU39" s="35">
        <f t="shared" si="62"/>
        <v>1.7925831870635248E-3</v>
      </c>
      <c r="AV39" s="35">
        <f t="shared" si="63"/>
        <v>0.11636852522687381</v>
      </c>
      <c r="AW39" s="35">
        <f t="shared" si="64"/>
        <v>9.7098255965940921E-4</v>
      </c>
      <c r="AX39" s="1">
        <v>165</v>
      </c>
      <c r="AY39" s="1">
        <v>26604</v>
      </c>
      <c r="AZ39" s="33">
        <f t="shared" si="65"/>
        <v>0.99379792512404153</v>
      </c>
      <c r="BA39" s="36">
        <f t="shared" si="30"/>
        <v>0.95</v>
      </c>
      <c r="BB39" s="1">
        <v>165</v>
      </c>
      <c r="BC39" s="33">
        <f t="shared" si="66"/>
        <v>0.99379792512404153</v>
      </c>
      <c r="BD39" s="36">
        <f t="shared" si="31"/>
        <v>0.95</v>
      </c>
      <c r="BE39" s="1">
        <v>27</v>
      </c>
      <c r="BF39" s="34">
        <f t="shared" si="67"/>
        <v>0.99898511502029774</v>
      </c>
      <c r="BG39" s="37">
        <f t="shared" si="68"/>
        <v>0.99</v>
      </c>
      <c r="BH39" s="1">
        <v>2</v>
      </c>
      <c r="BI39" s="34">
        <f t="shared" si="69"/>
        <v>0.9999248233348369</v>
      </c>
      <c r="BJ39" s="37">
        <f t="shared" si="32"/>
        <v>0.99</v>
      </c>
      <c r="BK39" s="1">
        <v>2</v>
      </c>
      <c r="BL39" s="1">
        <v>24028</v>
      </c>
      <c r="BM39" s="34">
        <f t="shared" si="70"/>
        <v>0.99991676377559513</v>
      </c>
      <c r="BN39" s="37">
        <f t="shared" si="71"/>
        <v>0.99</v>
      </c>
    </row>
    <row r="40" spans="1:66" s="7" customFormat="1" ht="14.45" x14ac:dyDescent="0.35">
      <c r="A40" s="66" t="s">
        <v>49</v>
      </c>
      <c r="B40" s="66" t="s">
        <v>50</v>
      </c>
      <c r="C40" s="67">
        <v>44197</v>
      </c>
      <c r="D40" s="6"/>
      <c r="E40" s="1">
        <v>31</v>
      </c>
      <c r="F40" s="1">
        <v>44</v>
      </c>
      <c r="G40" s="33">
        <f t="shared" si="41"/>
        <v>0.70454545454545459</v>
      </c>
      <c r="H40" s="36">
        <f t="shared" si="42"/>
        <v>0.95</v>
      </c>
      <c r="I40" s="1">
        <v>3494</v>
      </c>
      <c r="J40" s="1">
        <v>3494</v>
      </c>
      <c r="K40" s="33">
        <f t="shared" si="43"/>
        <v>1</v>
      </c>
      <c r="L40" s="36">
        <f t="shared" si="44"/>
        <v>0.97</v>
      </c>
      <c r="M40" s="1">
        <v>22</v>
      </c>
      <c r="N40" s="1">
        <v>22</v>
      </c>
      <c r="O40" s="33">
        <f t="shared" si="45"/>
        <v>1</v>
      </c>
      <c r="P40" s="36">
        <f t="shared" si="46"/>
        <v>0.75</v>
      </c>
      <c r="Q40" s="1">
        <v>1</v>
      </c>
      <c r="R40" s="33">
        <f t="shared" si="47"/>
        <v>0.967741935483871</v>
      </c>
      <c r="S40" s="36">
        <f t="shared" si="48"/>
        <v>0.9</v>
      </c>
      <c r="T40" s="1">
        <v>0</v>
      </c>
      <c r="U40" s="33">
        <f t="shared" si="49"/>
        <v>1</v>
      </c>
      <c r="V40" s="36">
        <f t="shared" si="50"/>
        <v>0.99</v>
      </c>
      <c r="W40" s="1">
        <v>0</v>
      </c>
      <c r="X40" s="33">
        <f t="shared" si="51"/>
        <v>1</v>
      </c>
      <c r="Y40" s="36">
        <f t="shared" si="52"/>
        <v>0.99</v>
      </c>
      <c r="Z40" s="1">
        <v>31</v>
      </c>
      <c r="AA40" s="33">
        <f t="shared" si="53"/>
        <v>1</v>
      </c>
      <c r="AB40" s="36">
        <f t="shared" si="27"/>
        <v>0.99</v>
      </c>
      <c r="AC40" s="1">
        <v>3494</v>
      </c>
      <c r="AD40" s="33">
        <f t="shared" si="7"/>
        <v>1</v>
      </c>
      <c r="AE40" s="36">
        <f t="shared" si="28"/>
        <v>0.99</v>
      </c>
      <c r="AF40" s="1">
        <v>22</v>
      </c>
      <c r="AG40" s="33">
        <f t="shared" si="8"/>
        <v>1</v>
      </c>
      <c r="AH40" s="36">
        <f t="shared" si="29"/>
        <v>0.75</v>
      </c>
      <c r="AI40" s="1">
        <v>228</v>
      </c>
      <c r="AJ40" s="34">
        <f t="shared" si="54"/>
        <v>7.354838709677419</v>
      </c>
      <c r="AK40" s="37">
        <f t="shared" si="55"/>
        <v>20</v>
      </c>
      <c r="AL40" s="1">
        <v>3494</v>
      </c>
      <c r="AM40" s="34">
        <f t="shared" si="56"/>
        <v>1</v>
      </c>
      <c r="AN40" s="37">
        <f t="shared" si="57"/>
        <v>1</v>
      </c>
      <c r="AO40" s="1">
        <v>101</v>
      </c>
      <c r="AP40" s="34">
        <f t="shared" si="58"/>
        <v>4.5909090909090908</v>
      </c>
      <c r="AQ40" s="37">
        <f t="shared" si="59"/>
        <v>20</v>
      </c>
      <c r="AR40" s="39">
        <v>26914</v>
      </c>
      <c r="AS40" s="1">
        <f t="shared" si="60"/>
        <v>137</v>
      </c>
      <c r="AT40" s="32">
        <f t="shared" si="61"/>
        <v>5.1163311797437494E-3</v>
      </c>
      <c r="AU40" s="35">
        <f t="shared" si="62"/>
        <v>1.1518168982685591E-3</v>
      </c>
      <c r="AV40" s="35">
        <f t="shared" si="63"/>
        <v>0.12982091105001115</v>
      </c>
      <c r="AW40" s="35">
        <f t="shared" si="64"/>
        <v>8.1741844393252582E-4</v>
      </c>
      <c r="AX40" s="1">
        <v>159</v>
      </c>
      <c r="AY40" s="1">
        <v>26777</v>
      </c>
      <c r="AZ40" s="33">
        <f t="shared" si="65"/>
        <v>0.99406206819285203</v>
      </c>
      <c r="BA40" s="36">
        <f t="shared" si="30"/>
        <v>0.95</v>
      </c>
      <c r="BB40" s="1">
        <v>159</v>
      </c>
      <c r="BC40" s="33">
        <f t="shared" si="66"/>
        <v>0.99406206819285203</v>
      </c>
      <c r="BD40" s="36">
        <f t="shared" si="31"/>
        <v>0.95</v>
      </c>
      <c r="BE40" s="1">
        <v>20</v>
      </c>
      <c r="BF40" s="34">
        <f t="shared" si="67"/>
        <v>0.99925309033872356</v>
      </c>
      <c r="BG40" s="37">
        <f t="shared" si="68"/>
        <v>0.99</v>
      </c>
      <c r="BH40" s="1">
        <v>0</v>
      </c>
      <c r="BI40" s="34">
        <f t="shared" si="69"/>
        <v>1</v>
      </c>
      <c r="BJ40" s="37">
        <f t="shared" si="32"/>
        <v>0.99</v>
      </c>
      <c r="BK40" s="1">
        <v>2</v>
      </c>
      <c r="BL40" s="1">
        <v>23568</v>
      </c>
      <c r="BM40" s="34">
        <f t="shared" si="70"/>
        <v>0.99991513917175834</v>
      </c>
      <c r="BN40" s="37">
        <f t="shared" si="71"/>
        <v>0.99</v>
      </c>
    </row>
    <row r="41" spans="1:66" s="7" customFormat="1" ht="14.45" x14ac:dyDescent="0.35">
      <c r="A41" s="66" t="s">
        <v>49</v>
      </c>
      <c r="B41" s="66" t="s">
        <v>50</v>
      </c>
      <c r="C41" s="67">
        <v>44228</v>
      </c>
      <c r="D41" s="6"/>
      <c r="E41" s="1">
        <v>36</v>
      </c>
      <c r="F41" s="1">
        <v>46</v>
      </c>
      <c r="G41" s="33">
        <f t="shared" si="41"/>
        <v>0.78260869565217395</v>
      </c>
      <c r="H41" s="36">
        <f t="shared" si="42"/>
        <v>0.95</v>
      </c>
      <c r="I41" s="1">
        <v>3433</v>
      </c>
      <c r="J41" s="1">
        <v>3433</v>
      </c>
      <c r="K41" s="33">
        <f t="shared" si="43"/>
        <v>1</v>
      </c>
      <c r="L41" s="36">
        <f t="shared" si="44"/>
        <v>0.97</v>
      </c>
      <c r="M41" s="1">
        <v>21</v>
      </c>
      <c r="N41" s="1">
        <v>21</v>
      </c>
      <c r="O41" s="33">
        <f t="shared" si="45"/>
        <v>1</v>
      </c>
      <c r="P41" s="36">
        <f t="shared" si="46"/>
        <v>0.75</v>
      </c>
      <c r="Q41" s="1">
        <v>1</v>
      </c>
      <c r="R41" s="33">
        <f t="shared" si="47"/>
        <v>0.97222222222222221</v>
      </c>
      <c r="S41" s="36">
        <f t="shared" si="48"/>
        <v>0.9</v>
      </c>
      <c r="T41" s="1">
        <v>0</v>
      </c>
      <c r="U41" s="33">
        <f t="shared" si="49"/>
        <v>1</v>
      </c>
      <c r="V41" s="36">
        <f t="shared" si="50"/>
        <v>0.99</v>
      </c>
      <c r="W41" s="1">
        <v>0</v>
      </c>
      <c r="X41" s="33">
        <f t="shared" si="51"/>
        <v>1</v>
      </c>
      <c r="Y41" s="36">
        <f t="shared" si="52"/>
        <v>0.99</v>
      </c>
      <c r="Z41" s="1">
        <v>36</v>
      </c>
      <c r="AA41" s="33">
        <f t="shared" si="53"/>
        <v>1</v>
      </c>
      <c r="AB41" s="36">
        <f t="shared" si="27"/>
        <v>0.99</v>
      </c>
      <c r="AC41" s="1">
        <v>3433</v>
      </c>
      <c r="AD41" s="33">
        <f t="shared" si="7"/>
        <v>1</v>
      </c>
      <c r="AE41" s="36">
        <f t="shared" si="28"/>
        <v>0.99</v>
      </c>
      <c r="AF41" s="1">
        <v>21</v>
      </c>
      <c r="AG41" s="33">
        <f t="shared" si="8"/>
        <v>1</v>
      </c>
      <c r="AH41" s="36">
        <f t="shared" si="29"/>
        <v>0.75</v>
      </c>
      <c r="AI41" s="1">
        <v>548</v>
      </c>
      <c r="AJ41" s="34">
        <f t="shared" si="54"/>
        <v>15.222222222222221</v>
      </c>
      <c r="AK41" s="37">
        <f t="shared" si="55"/>
        <v>20</v>
      </c>
      <c r="AL41" s="1">
        <v>3433</v>
      </c>
      <c r="AM41" s="34">
        <f t="shared" si="56"/>
        <v>1</v>
      </c>
      <c r="AN41" s="37">
        <f t="shared" si="57"/>
        <v>1</v>
      </c>
      <c r="AO41" s="1">
        <v>65</v>
      </c>
      <c r="AP41" s="34">
        <f t="shared" si="58"/>
        <v>3.0952380952380953</v>
      </c>
      <c r="AQ41" s="37">
        <f t="shared" si="59"/>
        <v>20</v>
      </c>
      <c r="AR41" s="39">
        <v>27048</v>
      </c>
      <c r="AS41" s="1">
        <f t="shared" si="60"/>
        <v>134</v>
      </c>
      <c r="AT41" s="32">
        <f t="shared" si="61"/>
        <v>4.9788214312254109E-3</v>
      </c>
      <c r="AU41" s="35">
        <f t="shared" si="62"/>
        <v>1.3309671694764862E-3</v>
      </c>
      <c r="AV41" s="35">
        <f t="shared" si="63"/>
        <v>0.12692250813368824</v>
      </c>
      <c r="AW41" s="35">
        <f t="shared" si="64"/>
        <v>7.7639751552795026E-4</v>
      </c>
      <c r="AX41" s="1">
        <v>216</v>
      </c>
      <c r="AY41" s="1">
        <v>26914</v>
      </c>
      <c r="AZ41" s="33">
        <f t="shared" si="65"/>
        <v>0.99197443709593525</v>
      </c>
      <c r="BA41" s="36">
        <f t="shared" si="30"/>
        <v>0.95</v>
      </c>
      <c r="BB41" s="1">
        <v>216</v>
      </c>
      <c r="BC41" s="33">
        <f t="shared" si="66"/>
        <v>0.99197443709593525</v>
      </c>
      <c r="BD41" s="36">
        <f t="shared" si="31"/>
        <v>0.95</v>
      </c>
      <c r="BE41" s="1">
        <v>7</v>
      </c>
      <c r="BF41" s="34">
        <f t="shared" si="67"/>
        <v>0.99973991231329418</v>
      </c>
      <c r="BG41" s="37">
        <f t="shared" si="68"/>
        <v>0.99</v>
      </c>
      <c r="BH41" s="1">
        <v>2</v>
      </c>
      <c r="BI41" s="34">
        <f t="shared" si="69"/>
        <v>0.9999256892323698</v>
      </c>
      <c r="BJ41" s="37">
        <f t="shared" si="32"/>
        <v>0.99</v>
      </c>
      <c r="BK41" s="1">
        <v>1</v>
      </c>
      <c r="BL41" s="1">
        <v>21509</v>
      </c>
      <c r="BM41" s="34">
        <f t="shared" si="70"/>
        <v>0.99995350783393</v>
      </c>
      <c r="BN41" s="37">
        <f t="shared" si="71"/>
        <v>0.99</v>
      </c>
    </row>
    <row r="42" spans="1:66" s="7" customFormat="1" ht="14.45" x14ac:dyDescent="0.35">
      <c r="A42" s="66" t="s">
        <v>49</v>
      </c>
      <c r="B42" s="66" t="s">
        <v>50</v>
      </c>
      <c r="C42" s="67">
        <v>44256</v>
      </c>
      <c r="D42" s="6"/>
      <c r="E42" s="1">
        <v>61</v>
      </c>
      <c r="F42" s="1">
        <v>42</v>
      </c>
      <c r="G42" s="33">
        <f t="shared" si="41"/>
        <v>1.4523809523809523</v>
      </c>
      <c r="H42" s="36">
        <f t="shared" si="42"/>
        <v>0.95</v>
      </c>
      <c r="I42" s="1">
        <v>3657</v>
      </c>
      <c r="J42" s="1">
        <v>3657</v>
      </c>
      <c r="K42" s="33">
        <f t="shared" si="43"/>
        <v>1</v>
      </c>
      <c r="L42" s="36">
        <f t="shared" si="44"/>
        <v>0.97</v>
      </c>
      <c r="M42" s="1">
        <v>34</v>
      </c>
      <c r="N42" s="1">
        <v>34</v>
      </c>
      <c r="O42" s="33">
        <f t="shared" si="45"/>
        <v>1</v>
      </c>
      <c r="P42" s="36">
        <f t="shared" si="46"/>
        <v>0.75</v>
      </c>
      <c r="Q42" s="1">
        <v>0</v>
      </c>
      <c r="R42" s="33">
        <f t="shared" si="47"/>
        <v>1</v>
      </c>
      <c r="S42" s="36">
        <f t="shared" si="48"/>
        <v>0.9</v>
      </c>
      <c r="T42" s="1">
        <v>0</v>
      </c>
      <c r="U42" s="33">
        <f t="shared" si="49"/>
        <v>1</v>
      </c>
      <c r="V42" s="36">
        <f t="shared" si="50"/>
        <v>0.99</v>
      </c>
      <c r="W42" s="1">
        <v>0</v>
      </c>
      <c r="X42" s="33">
        <f t="shared" si="51"/>
        <v>1</v>
      </c>
      <c r="Y42" s="36">
        <f t="shared" si="52"/>
        <v>0.99</v>
      </c>
      <c r="Z42" s="1">
        <v>61</v>
      </c>
      <c r="AA42" s="33">
        <f t="shared" si="53"/>
        <v>1</v>
      </c>
      <c r="AB42" s="36">
        <f t="shared" si="27"/>
        <v>0.99</v>
      </c>
      <c r="AC42" s="1">
        <v>3657</v>
      </c>
      <c r="AD42" s="33">
        <f t="shared" si="7"/>
        <v>1</v>
      </c>
      <c r="AE42" s="36">
        <f t="shared" si="28"/>
        <v>0.99</v>
      </c>
      <c r="AF42" s="1">
        <v>34</v>
      </c>
      <c r="AG42" s="33">
        <f t="shared" si="8"/>
        <v>1</v>
      </c>
      <c r="AH42" s="36">
        <f t="shared" si="29"/>
        <v>0.75</v>
      </c>
      <c r="AI42" s="1">
        <v>804</v>
      </c>
      <c r="AJ42" s="34">
        <f t="shared" si="54"/>
        <v>13.180327868852459</v>
      </c>
      <c r="AK42" s="37">
        <f t="shared" si="55"/>
        <v>20</v>
      </c>
      <c r="AL42" s="1">
        <v>3657</v>
      </c>
      <c r="AM42" s="34">
        <f t="shared" si="56"/>
        <v>1</v>
      </c>
      <c r="AN42" s="37">
        <f t="shared" si="57"/>
        <v>1</v>
      </c>
      <c r="AO42" s="1">
        <v>40</v>
      </c>
      <c r="AP42" s="34">
        <f t="shared" si="58"/>
        <v>1.1764705882352942</v>
      </c>
      <c r="AQ42" s="37">
        <f t="shared" si="59"/>
        <v>20</v>
      </c>
      <c r="AR42" s="39">
        <v>27178</v>
      </c>
      <c r="AS42" s="1">
        <f t="shared" si="60"/>
        <v>130</v>
      </c>
      <c r="AT42" s="32">
        <f t="shared" si="61"/>
        <v>4.8062703342206525E-3</v>
      </c>
      <c r="AU42" s="35">
        <f t="shared" si="62"/>
        <v>2.2444624328500995E-3</v>
      </c>
      <c r="AV42" s="35">
        <f t="shared" si="63"/>
        <v>0.13455736257266906</v>
      </c>
      <c r="AW42" s="35">
        <f t="shared" si="64"/>
        <v>1.2510118478180881E-3</v>
      </c>
      <c r="AX42" s="1">
        <v>202</v>
      </c>
      <c r="AY42" s="1">
        <v>27048</v>
      </c>
      <c r="AZ42" s="33">
        <f t="shared" si="65"/>
        <v>0.99253179532682634</v>
      </c>
      <c r="BA42" s="36">
        <f t="shared" si="30"/>
        <v>0.95</v>
      </c>
      <c r="BB42" s="1">
        <v>202</v>
      </c>
      <c r="BC42" s="33">
        <f t="shared" si="66"/>
        <v>0.99253179532682634</v>
      </c>
      <c r="BD42" s="36">
        <f t="shared" si="31"/>
        <v>0.95</v>
      </c>
      <c r="BE42" s="1">
        <v>33</v>
      </c>
      <c r="BF42" s="34">
        <f t="shared" si="67"/>
        <v>0.99877994676131321</v>
      </c>
      <c r="BG42" s="37">
        <f t="shared" si="68"/>
        <v>0.99</v>
      </c>
      <c r="BH42" s="1">
        <v>3</v>
      </c>
      <c r="BI42" s="34">
        <f t="shared" si="69"/>
        <v>0.99988908606921034</v>
      </c>
      <c r="BJ42" s="37">
        <f t="shared" si="32"/>
        <v>0.99</v>
      </c>
      <c r="BK42" s="1">
        <v>0</v>
      </c>
      <c r="BL42" s="1">
        <v>24669</v>
      </c>
      <c r="BM42" s="34">
        <f t="shared" si="70"/>
        <v>1</v>
      </c>
      <c r="BN42" s="37">
        <f t="shared" si="71"/>
        <v>0.99</v>
      </c>
    </row>
    <row r="43" spans="1:66" s="7" customFormat="1" ht="14.45" x14ac:dyDescent="0.35">
      <c r="A43" s="66" t="s">
        <v>49</v>
      </c>
      <c r="B43" s="66" t="s">
        <v>50</v>
      </c>
      <c r="C43" s="67">
        <v>44287</v>
      </c>
      <c r="D43" s="6"/>
      <c r="E43" s="1">
        <v>21</v>
      </c>
      <c r="F43" s="1">
        <v>31</v>
      </c>
      <c r="G43" s="33">
        <f t="shared" si="41"/>
        <v>0.67741935483870963</v>
      </c>
      <c r="H43" s="36">
        <f t="shared" si="42"/>
        <v>0.95</v>
      </c>
      <c r="I43" s="1">
        <v>3172</v>
      </c>
      <c r="J43" s="1">
        <v>3172</v>
      </c>
      <c r="K43" s="33">
        <f t="shared" si="43"/>
        <v>1</v>
      </c>
      <c r="L43" s="36">
        <f t="shared" si="44"/>
        <v>0.97</v>
      </c>
      <c r="M43" s="1">
        <v>55</v>
      </c>
      <c r="N43" s="1">
        <v>55</v>
      </c>
      <c r="O43" s="33">
        <f t="shared" si="45"/>
        <v>1</v>
      </c>
      <c r="P43" s="36">
        <f t="shared" si="46"/>
        <v>0.75</v>
      </c>
      <c r="Q43" s="1">
        <v>1</v>
      </c>
      <c r="R43" s="33">
        <f t="shared" si="47"/>
        <v>0.95238095238095233</v>
      </c>
      <c r="S43" s="36">
        <f t="shared" si="48"/>
        <v>0.9</v>
      </c>
      <c r="T43" s="1">
        <v>0</v>
      </c>
      <c r="U43" s="33">
        <f t="shared" si="49"/>
        <v>1</v>
      </c>
      <c r="V43" s="36">
        <f t="shared" si="50"/>
        <v>0.99</v>
      </c>
      <c r="W43" s="1">
        <v>0</v>
      </c>
      <c r="X43" s="33">
        <f t="shared" si="51"/>
        <v>1</v>
      </c>
      <c r="Y43" s="36">
        <f t="shared" si="52"/>
        <v>0.99</v>
      </c>
      <c r="Z43" s="1">
        <v>21</v>
      </c>
      <c r="AA43" s="33">
        <f t="shared" si="53"/>
        <v>1</v>
      </c>
      <c r="AB43" s="36">
        <f t="shared" si="27"/>
        <v>0.99</v>
      </c>
      <c r="AC43" s="1">
        <v>3172</v>
      </c>
      <c r="AD43" s="33">
        <f t="shared" si="7"/>
        <v>1</v>
      </c>
      <c r="AE43" s="36">
        <f t="shared" si="28"/>
        <v>0.99</v>
      </c>
      <c r="AF43" s="1">
        <v>55</v>
      </c>
      <c r="AG43" s="33">
        <f t="shared" si="8"/>
        <v>1</v>
      </c>
      <c r="AH43" s="36">
        <f t="shared" si="29"/>
        <v>0.75</v>
      </c>
      <c r="AI43" s="1">
        <v>320</v>
      </c>
      <c r="AJ43" s="34">
        <f t="shared" si="54"/>
        <v>15.238095238095237</v>
      </c>
      <c r="AK43" s="37">
        <f t="shared" si="55"/>
        <v>20</v>
      </c>
      <c r="AL43" s="1">
        <v>3172</v>
      </c>
      <c r="AM43" s="34">
        <f t="shared" si="56"/>
        <v>1</v>
      </c>
      <c r="AN43" s="37">
        <f t="shared" si="57"/>
        <v>1</v>
      </c>
      <c r="AO43" s="1">
        <v>94</v>
      </c>
      <c r="AP43" s="34">
        <f t="shared" si="58"/>
        <v>1.709090909090909</v>
      </c>
      <c r="AQ43" s="37">
        <f t="shared" si="59"/>
        <v>20</v>
      </c>
      <c r="AR43" s="39">
        <v>27296</v>
      </c>
      <c r="AS43" s="1">
        <f t="shared" si="60"/>
        <v>118</v>
      </c>
      <c r="AT43" s="32">
        <f t="shared" si="61"/>
        <v>4.3417470012510062E-3</v>
      </c>
      <c r="AU43" s="35">
        <f t="shared" si="62"/>
        <v>7.6934349355216878E-4</v>
      </c>
      <c r="AV43" s="35">
        <f t="shared" si="63"/>
        <v>0.11620750293083236</v>
      </c>
      <c r="AW43" s="35">
        <f t="shared" si="64"/>
        <v>2.0149472450175848E-3</v>
      </c>
      <c r="AX43" s="1">
        <v>199</v>
      </c>
      <c r="AY43" s="1">
        <v>27179</v>
      </c>
      <c r="AZ43" s="33">
        <f t="shared" si="65"/>
        <v>0.99267817064645503</v>
      </c>
      <c r="BA43" s="36">
        <f t="shared" si="30"/>
        <v>0.95</v>
      </c>
      <c r="BB43" s="1">
        <v>199</v>
      </c>
      <c r="BC43" s="33">
        <f t="shared" si="66"/>
        <v>0.99267817064645503</v>
      </c>
      <c r="BD43" s="36">
        <f t="shared" si="31"/>
        <v>0.95</v>
      </c>
      <c r="BE43" s="1">
        <v>14</v>
      </c>
      <c r="BF43" s="34">
        <f t="shared" si="67"/>
        <v>0.9994848964273888</v>
      </c>
      <c r="BG43" s="37">
        <f t="shared" si="68"/>
        <v>0.99</v>
      </c>
      <c r="BH43" s="1">
        <v>2</v>
      </c>
      <c r="BI43" s="34">
        <f t="shared" si="69"/>
        <v>0.99992641377534131</v>
      </c>
      <c r="BJ43" s="37">
        <f t="shared" si="32"/>
        <v>0.99</v>
      </c>
      <c r="BK43" s="1">
        <v>1</v>
      </c>
      <c r="BL43" s="1">
        <v>22167</v>
      </c>
      <c r="BM43" s="34">
        <f t="shared" si="70"/>
        <v>0.99995488789642262</v>
      </c>
      <c r="BN43" s="37">
        <f t="shared" si="71"/>
        <v>0.99</v>
      </c>
    </row>
    <row r="44" spans="1:66" s="7" customFormat="1" ht="14.45" x14ac:dyDescent="0.35">
      <c r="A44" s="66" t="s">
        <v>49</v>
      </c>
      <c r="B44" s="66" t="s">
        <v>50</v>
      </c>
      <c r="C44" s="67">
        <v>44317</v>
      </c>
      <c r="D44" s="6"/>
      <c r="E44" s="1">
        <v>42</v>
      </c>
      <c r="F44" s="1">
        <v>39</v>
      </c>
      <c r="G44" s="33">
        <f t="shared" si="41"/>
        <v>1.0769230769230769</v>
      </c>
      <c r="H44" s="36">
        <f t="shared" si="42"/>
        <v>0.95</v>
      </c>
      <c r="I44" s="1">
        <v>3246</v>
      </c>
      <c r="J44" s="1">
        <v>3246</v>
      </c>
      <c r="K44" s="33">
        <f t="shared" si="43"/>
        <v>1</v>
      </c>
      <c r="L44" s="36">
        <f t="shared" si="44"/>
        <v>0.97</v>
      </c>
      <c r="M44" s="1">
        <v>37</v>
      </c>
      <c r="N44" s="1">
        <v>37</v>
      </c>
      <c r="O44" s="33">
        <f t="shared" si="45"/>
        <v>1</v>
      </c>
      <c r="P44" s="36">
        <f t="shared" si="46"/>
        <v>0.75</v>
      </c>
      <c r="Q44" s="1">
        <v>0</v>
      </c>
      <c r="R44" s="33">
        <f t="shared" si="47"/>
        <v>1</v>
      </c>
      <c r="S44" s="36">
        <f t="shared" si="48"/>
        <v>0.9</v>
      </c>
      <c r="T44" s="1">
        <v>0</v>
      </c>
      <c r="U44" s="33">
        <f t="shared" si="49"/>
        <v>1</v>
      </c>
      <c r="V44" s="36">
        <f t="shared" si="50"/>
        <v>0.99</v>
      </c>
      <c r="W44" s="1">
        <v>0</v>
      </c>
      <c r="X44" s="33">
        <f t="shared" si="51"/>
        <v>1</v>
      </c>
      <c r="Y44" s="36">
        <f t="shared" si="52"/>
        <v>0.99</v>
      </c>
      <c r="Z44" s="1">
        <v>42</v>
      </c>
      <c r="AA44" s="33">
        <f t="shared" si="53"/>
        <v>1</v>
      </c>
      <c r="AB44" s="36">
        <f t="shared" si="27"/>
        <v>0.99</v>
      </c>
      <c r="AC44" s="1">
        <v>3246</v>
      </c>
      <c r="AD44" s="33">
        <f t="shared" si="7"/>
        <v>1</v>
      </c>
      <c r="AE44" s="36">
        <f t="shared" si="28"/>
        <v>0.99</v>
      </c>
      <c r="AF44" s="1">
        <v>37</v>
      </c>
      <c r="AG44" s="33">
        <f t="shared" si="8"/>
        <v>1</v>
      </c>
      <c r="AH44" s="36">
        <f t="shared" si="29"/>
        <v>0.75</v>
      </c>
      <c r="AI44" s="1">
        <v>575</v>
      </c>
      <c r="AJ44" s="34">
        <f t="shared" si="54"/>
        <v>13.69047619047619</v>
      </c>
      <c r="AK44" s="37">
        <f t="shared" si="55"/>
        <v>20</v>
      </c>
      <c r="AL44" s="1">
        <v>3246</v>
      </c>
      <c r="AM44" s="34">
        <f t="shared" si="56"/>
        <v>1</v>
      </c>
      <c r="AN44" s="37">
        <f t="shared" si="57"/>
        <v>1</v>
      </c>
      <c r="AO44" s="1">
        <v>97</v>
      </c>
      <c r="AP44" s="34">
        <f t="shared" si="58"/>
        <v>2.6216216216216215</v>
      </c>
      <c r="AQ44" s="37">
        <f t="shared" si="59"/>
        <v>20</v>
      </c>
      <c r="AR44" s="39">
        <v>27486</v>
      </c>
      <c r="AS44" s="1">
        <f t="shared" si="60"/>
        <v>190</v>
      </c>
      <c r="AT44" s="32">
        <f t="shared" si="61"/>
        <v>6.9607268464244587E-3</v>
      </c>
      <c r="AU44" s="35">
        <f t="shared" si="62"/>
        <v>1.5280506439641999E-3</v>
      </c>
      <c r="AV44" s="35">
        <f t="shared" si="63"/>
        <v>0.11809648548351888</v>
      </c>
      <c r="AW44" s="35">
        <f t="shared" si="64"/>
        <v>1.3461398530160808E-3</v>
      </c>
      <c r="AX44" s="1">
        <v>157</v>
      </c>
      <c r="AY44" s="1">
        <v>27296</v>
      </c>
      <c r="AZ44" s="33">
        <f t="shared" si="65"/>
        <v>0.99424824150058622</v>
      </c>
      <c r="BA44" s="36">
        <f t="shared" si="30"/>
        <v>0.95</v>
      </c>
      <c r="BB44" s="1">
        <v>157</v>
      </c>
      <c r="BC44" s="33">
        <f t="shared" si="66"/>
        <v>0.99424824150058622</v>
      </c>
      <c r="BD44" s="36">
        <f t="shared" si="31"/>
        <v>0.95</v>
      </c>
      <c r="BE44" s="1">
        <v>10</v>
      </c>
      <c r="BF44" s="34">
        <f t="shared" si="67"/>
        <v>0.99963364595545134</v>
      </c>
      <c r="BG44" s="37">
        <f t="shared" si="68"/>
        <v>0.99</v>
      </c>
      <c r="BH44" s="1">
        <v>2</v>
      </c>
      <c r="BI44" s="34">
        <f t="shared" si="69"/>
        <v>0.99992672919109027</v>
      </c>
      <c r="BJ44" s="37">
        <f t="shared" si="32"/>
        <v>0.99</v>
      </c>
      <c r="BK44" s="1">
        <v>5</v>
      </c>
      <c r="BL44" s="1">
        <v>25422</v>
      </c>
      <c r="BM44" s="34">
        <f t="shared" si="70"/>
        <v>0.99980331995909055</v>
      </c>
      <c r="BN44" s="37">
        <f t="shared" si="71"/>
        <v>0.99</v>
      </c>
    </row>
    <row r="45" spans="1:66" s="7" customFormat="1" ht="14.45" x14ac:dyDescent="0.35">
      <c r="A45" s="66" t="s">
        <v>49</v>
      </c>
      <c r="B45" s="66" t="s">
        <v>50</v>
      </c>
      <c r="C45" s="67">
        <v>44348</v>
      </c>
      <c r="D45" s="6"/>
      <c r="E45" s="1">
        <v>37</v>
      </c>
      <c r="F45" s="1">
        <v>34</v>
      </c>
      <c r="G45" s="33">
        <f t="shared" si="41"/>
        <v>1.088235294117647</v>
      </c>
      <c r="H45" s="36">
        <f t="shared" si="42"/>
        <v>0.95</v>
      </c>
      <c r="I45" s="1">
        <v>2957</v>
      </c>
      <c r="J45" s="1">
        <v>2957</v>
      </c>
      <c r="K45" s="33">
        <f t="shared" si="43"/>
        <v>1</v>
      </c>
      <c r="L45" s="36">
        <f t="shared" si="44"/>
        <v>0.97</v>
      </c>
      <c r="M45" s="1">
        <v>43</v>
      </c>
      <c r="N45" s="1">
        <v>43</v>
      </c>
      <c r="O45" s="33">
        <f t="shared" si="45"/>
        <v>1</v>
      </c>
      <c r="P45" s="36">
        <f t="shared" si="46"/>
        <v>0.75</v>
      </c>
      <c r="Q45" s="1">
        <v>1</v>
      </c>
      <c r="R45" s="33">
        <f t="shared" si="47"/>
        <v>0.97297297297297303</v>
      </c>
      <c r="S45" s="36">
        <f t="shared" si="48"/>
        <v>0.9</v>
      </c>
      <c r="T45" s="1">
        <v>0</v>
      </c>
      <c r="U45" s="33">
        <f t="shared" si="49"/>
        <v>1</v>
      </c>
      <c r="V45" s="36">
        <f t="shared" si="50"/>
        <v>0.99</v>
      </c>
      <c r="W45" s="1">
        <v>0</v>
      </c>
      <c r="X45" s="33">
        <f t="shared" si="51"/>
        <v>1</v>
      </c>
      <c r="Y45" s="36">
        <f t="shared" si="52"/>
        <v>0.99</v>
      </c>
      <c r="Z45" s="1">
        <v>37</v>
      </c>
      <c r="AA45" s="33">
        <f t="shared" si="53"/>
        <v>1</v>
      </c>
      <c r="AB45" s="36">
        <f t="shared" si="27"/>
        <v>0.99</v>
      </c>
      <c r="AC45" s="1">
        <v>2957</v>
      </c>
      <c r="AD45" s="33">
        <f t="shared" si="7"/>
        <v>1</v>
      </c>
      <c r="AE45" s="36">
        <f t="shared" si="28"/>
        <v>0.99</v>
      </c>
      <c r="AF45" s="1">
        <v>43</v>
      </c>
      <c r="AG45" s="33">
        <f t="shared" si="8"/>
        <v>1</v>
      </c>
      <c r="AH45" s="36">
        <f t="shared" si="29"/>
        <v>0.75</v>
      </c>
      <c r="AI45" s="1">
        <v>534</v>
      </c>
      <c r="AJ45" s="34">
        <f t="shared" si="54"/>
        <v>14.432432432432432</v>
      </c>
      <c r="AK45" s="37">
        <f t="shared" si="55"/>
        <v>20</v>
      </c>
      <c r="AL45" s="1">
        <v>2957</v>
      </c>
      <c r="AM45" s="34">
        <f t="shared" si="56"/>
        <v>1</v>
      </c>
      <c r="AN45" s="37">
        <f t="shared" si="57"/>
        <v>1</v>
      </c>
      <c r="AO45" s="1">
        <v>92</v>
      </c>
      <c r="AP45" s="34">
        <f t="shared" si="58"/>
        <v>2.13953488372093</v>
      </c>
      <c r="AQ45" s="37">
        <f t="shared" si="59"/>
        <v>20</v>
      </c>
      <c r="AR45" s="39">
        <v>27566</v>
      </c>
      <c r="AS45" s="1">
        <f t="shared" si="60"/>
        <v>80</v>
      </c>
      <c r="AT45" s="32">
        <f t="shared" si="61"/>
        <v>2.9105726551699185E-3</v>
      </c>
      <c r="AU45" s="35">
        <f t="shared" si="62"/>
        <v>1.3422331858086048E-3</v>
      </c>
      <c r="AV45" s="35">
        <f t="shared" si="63"/>
        <v>0.10726982514692011</v>
      </c>
      <c r="AW45" s="35">
        <f t="shared" si="64"/>
        <v>1.5598926213451353E-3</v>
      </c>
      <c r="AX45" s="1">
        <v>164</v>
      </c>
      <c r="AY45" s="1">
        <v>27486</v>
      </c>
      <c r="AZ45" s="33">
        <f t="shared" si="65"/>
        <v>0.99403332605690164</v>
      </c>
      <c r="BA45" s="36">
        <f t="shared" si="30"/>
        <v>0.95</v>
      </c>
      <c r="BB45" s="1">
        <v>164</v>
      </c>
      <c r="BC45" s="33">
        <f t="shared" si="66"/>
        <v>0.99403332605690164</v>
      </c>
      <c r="BD45" s="36">
        <f t="shared" si="31"/>
        <v>0.95</v>
      </c>
      <c r="BE45" s="1">
        <v>25</v>
      </c>
      <c r="BF45" s="34">
        <f t="shared" si="67"/>
        <v>0.99909044604525943</v>
      </c>
      <c r="BG45" s="37">
        <f t="shared" si="68"/>
        <v>0.99</v>
      </c>
      <c r="BH45" s="1">
        <v>4</v>
      </c>
      <c r="BI45" s="34">
        <f t="shared" si="69"/>
        <v>0.99985447136724148</v>
      </c>
      <c r="BJ45" s="37">
        <f t="shared" si="32"/>
        <v>0.99</v>
      </c>
      <c r="BK45" s="1">
        <v>2</v>
      </c>
      <c r="BL45" s="1">
        <v>21852</v>
      </c>
      <c r="BM45" s="34">
        <f t="shared" si="70"/>
        <v>0.99990847519677828</v>
      </c>
      <c r="BN45" s="37">
        <f t="shared" si="71"/>
        <v>0.99</v>
      </c>
    </row>
    <row r="46" spans="1:66" s="7" customFormat="1" ht="14.45" x14ac:dyDescent="0.35">
      <c r="A46" s="66" t="s">
        <v>49</v>
      </c>
      <c r="B46" s="66" t="s">
        <v>50</v>
      </c>
      <c r="C46" s="67">
        <v>44378</v>
      </c>
      <c r="D46" s="6"/>
      <c r="E46" s="1">
        <v>42</v>
      </c>
      <c r="F46" s="1">
        <v>47</v>
      </c>
      <c r="G46" s="33">
        <f t="shared" si="41"/>
        <v>0.8936170212765957</v>
      </c>
      <c r="H46" s="36">
        <f t="shared" si="42"/>
        <v>0.95</v>
      </c>
      <c r="I46" s="1">
        <v>3420</v>
      </c>
      <c r="J46" s="1">
        <v>3420</v>
      </c>
      <c r="K46" s="33">
        <f t="shared" si="43"/>
        <v>1</v>
      </c>
      <c r="L46" s="36">
        <f t="shared" si="44"/>
        <v>0.97</v>
      </c>
      <c r="M46" s="1">
        <v>48</v>
      </c>
      <c r="N46" s="1">
        <v>48</v>
      </c>
      <c r="O46" s="33">
        <f t="shared" si="45"/>
        <v>1</v>
      </c>
      <c r="P46" s="36">
        <f t="shared" si="46"/>
        <v>0.75</v>
      </c>
      <c r="Q46" s="1">
        <v>0</v>
      </c>
      <c r="R46" s="33">
        <f t="shared" si="47"/>
        <v>1</v>
      </c>
      <c r="S46" s="36">
        <f t="shared" si="48"/>
        <v>0.9</v>
      </c>
      <c r="T46" s="1">
        <v>0</v>
      </c>
      <c r="U46" s="33">
        <f t="shared" si="49"/>
        <v>1</v>
      </c>
      <c r="V46" s="36">
        <f t="shared" si="50"/>
        <v>0.99</v>
      </c>
      <c r="W46" s="1">
        <v>0</v>
      </c>
      <c r="X46" s="33">
        <f t="shared" si="51"/>
        <v>1</v>
      </c>
      <c r="Y46" s="36">
        <f t="shared" si="52"/>
        <v>0.99</v>
      </c>
      <c r="Z46" s="1">
        <v>42</v>
      </c>
      <c r="AA46" s="33">
        <f t="shared" si="53"/>
        <v>1</v>
      </c>
      <c r="AB46" s="36">
        <f t="shared" si="27"/>
        <v>0.99</v>
      </c>
      <c r="AC46" s="1">
        <v>3420</v>
      </c>
      <c r="AD46" s="33">
        <f t="shared" si="7"/>
        <v>1</v>
      </c>
      <c r="AE46" s="36">
        <f t="shared" si="28"/>
        <v>0.99</v>
      </c>
      <c r="AF46" s="1">
        <v>48</v>
      </c>
      <c r="AG46" s="33">
        <f t="shared" si="8"/>
        <v>1</v>
      </c>
      <c r="AH46" s="36">
        <f t="shared" si="29"/>
        <v>0.75</v>
      </c>
      <c r="AI46" s="1">
        <v>541</v>
      </c>
      <c r="AJ46" s="34">
        <f t="shared" si="54"/>
        <v>12.880952380952381</v>
      </c>
      <c r="AK46" s="37">
        <f t="shared" si="55"/>
        <v>20</v>
      </c>
      <c r="AL46" s="1">
        <v>3420</v>
      </c>
      <c r="AM46" s="34">
        <f t="shared" si="56"/>
        <v>1</v>
      </c>
      <c r="AN46" s="37">
        <f t="shared" si="57"/>
        <v>1</v>
      </c>
      <c r="AO46" s="1">
        <v>154</v>
      </c>
      <c r="AP46" s="34">
        <f t="shared" si="58"/>
        <v>3.2083333333333335</v>
      </c>
      <c r="AQ46" s="37">
        <f t="shared" si="59"/>
        <v>20</v>
      </c>
      <c r="AR46" s="39">
        <v>27738</v>
      </c>
      <c r="AS46" s="1">
        <f t="shared" si="60"/>
        <v>172</v>
      </c>
      <c r="AT46" s="32">
        <f t="shared" si="61"/>
        <v>6.2395704853805967E-3</v>
      </c>
      <c r="AU46" s="35">
        <f t="shared" si="62"/>
        <v>1.5141682889898333E-3</v>
      </c>
      <c r="AV46" s="35">
        <f t="shared" si="63"/>
        <v>0.12329656067488644</v>
      </c>
      <c r="AW46" s="35">
        <f t="shared" si="64"/>
        <v>1.7304780445598095E-3</v>
      </c>
      <c r="AX46" s="1">
        <v>176</v>
      </c>
      <c r="AY46" s="1">
        <v>27566</v>
      </c>
      <c r="AZ46" s="33">
        <f t="shared" si="65"/>
        <v>0.99361532322426183</v>
      </c>
      <c r="BA46" s="36">
        <f t="shared" si="30"/>
        <v>0.95</v>
      </c>
      <c r="BB46" s="1">
        <v>125</v>
      </c>
      <c r="BC46" s="33">
        <f t="shared" si="66"/>
        <v>0.99546542842632224</v>
      </c>
      <c r="BD46" s="36">
        <f t="shared" si="31"/>
        <v>0.95</v>
      </c>
      <c r="BE46" s="1">
        <v>10</v>
      </c>
      <c r="BF46" s="34">
        <f t="shared" si="67"/>
        <v>0.99963723427410578</v>
      </c>
      <c r="BG46" s="37">
        <f t="shared" si="68"/>
        <v>0.99</v>
      </c>
      <c r="BH46" s="1">
        <v>3</v>
      </c>
      <c r="BI46" s="34">
        <f t="shared" si="69"/>
        <v>0.99989117028223173</v>
      </c>
      <c r="BJ46" s="37">
        <f t="shared" si="32"/>
        <v>0.99</v>
      </c>
      <c r="BK46" s="1">
        <v>0</v>
      </c>
      <c r="BL46" s="1">
        <v>25433</v>
      </c>
      <c r="BM46" s="34">
        <f t="shared" si="70"/>
        <v>1</v>
      </c>
      <c r="BN46" s="37">
        <f t="shared" si="71"/>
        <v>0.99</v>
      </c>
    </row>
    <row r="47" spans="1:66" s="7" customFormat="1" ht="14.45" x14ac:dyDescent="0.35">
      <c r="A47" s="66" t="s">
        <v>49</v>
      </c>
      <c r="B47" s="66" t="s">
        <v>50</v>
      </c>
      <c r="C47" s="67">
        <v>44409</v>
      </c>
      <c r="D47" s="6"/>
      <c r="E47" s="1">
        <v>41</v>
      </c>
      <c r="F47" s="1">
        <v>61</v>
      </c>
      <c r="G47" s="33">
        <f t="shared" si="41"/>
        <v>0.67213114754098358</v>
      </c>
      <c r="H47" s="36">
        <f t="shared" si="42"/>
        <v>0.95</v>
      </c>
      <c r="I47" s="1">
        <v>3876</v>
      </c>
      <c r="J47" s="1">
        <v>3876</v>
      </c>
      <c r="K47" s="33">
        <f t="shared" si="43"/>
        <v>1</v>
      </c>
      <c r="L47" s="36">
        <f t="shared" si="44"/>
        <v>0.97</v>
      </c>
      <c r="M47" s="1">
        <v>34</v>
      </c>
      <c r="N47" s="1">
        <v>34</v>
      </c>
      <c r="O47" s="33">
        <f t="shared" si="45"/>
        <v>1</v>
      </c>
      <c r="P47" s="36">
        <f t="shared" si="46"/>
        <v>0.75</v>
      </c>
      <c r="Q47" s="1">
        <v>0</v>
      </c>
      <c r="R47" s="33">
        <f t="shared" si="47"/>
        <v>1</v>
      </c>
      <c r="S47" s="36">
        <f t="shared" si="48"/>
        <v>0.9</v>
      </c>
      <c r="T47" s="1">
        <v>0</v>
      </c>
      <c r="U47" s="33">
        <f t="shared" si="49"/>
        <v>1</v>
      </c>
      <c r="V47" s="36">
        <f t="shared" si="50"/>
        <v>0.99</v>
      </c>
      <c r="W47" s="1">
        <v>0</v>
      </c>
      <c r="X47" s="33">
        <f t="shared" si="51"/>
        <v>1</v>
      </c>
      <c r="Y47" s="36">
        <f t="shared" si="52"/>
        <v>0.99</v>
      </c>
      <c r="Z47" s="1">
        <v>41</v>
      </c>
      <c r="AA47" s="33">
        <f t="shared" si="53"/>
        <v>1</v>
      </c>
      <c r="AB47" s="36">
        <f t="shared" si="27"/>
        <v>0.99</v>
      </c>
      <c r="AC47" s="1">
        <v>3876</v>
      </c>
      <c r="AD47" s="33">
        <f t="shared" si="7"/>
        <v>1</v>
      </c>
      <c r="AE47" s="36">
        <f t="shared" si="28"/>
        <v>0.99</v>
      </c>
      <c r="AF47" s="1">
        <v>34</v>
      </c>
      <c r="AG47" s="33">
        <f t="shared" si="8"/>
        <v>1</v>
      </c>
      <c r="AH47" s="36">
        <f t="shared" si="29"/>
        <v>0.75</v>
      </c>
      <c r="AI47" s="1">
        <v>573</v>
      </c>
      <c r="AJ47" s="34">
        <f t="shared" si="54"/>
        <v>13.975609756097562</v>
      </c>
      <c r="AK47" s="37">
        <f t="shared" si="55"/>
        <v>20</v>
      </c>
      <c r="AL47" s="1">
        <v>3876</v>
      </c>
      <c r="AM47" s="34">
        <f t="shared" si="56"/>
        <v>1</v>
      </c>
      <c r="AN47" s="37">
        <f t="shared" si="57"/>
        <v>1</v>
      </c>
      <c r="AO47" s="1">
        <v>104</v>
      </c>
      <c r="AP47" s="34">
        <f t="shared" si="58"/>
        <v>3.0588235294117645</v>
      </c>
      <c r="AQ47" s="37">
        <f t="shared" si="59"/>
        <v>20</v>
      </c>
      <c r="AR47" s="39">
        <v>27884</v>
      </c>
      <c r="AS47" s="1">
        <f t="shared" si="60"/>
        <v>146</v>
      </c>
      <c r="AT47" s="32">
        <f t="shared" si="61"/>
        <v>5.2635373855360879E-3</v>
      </c>
      <c r="AU47" s="35">
        <f t="shared" si="62"/>
        <v>1.4703772772916368E-3</v>
      </c>
      <c r="AV47" s="35">
        <f t="shared" si="63"/>
        <v>0.1390044469946923</v>
      </c>
      <c r="AW47" s="35">
        <f t="shared" si="64"/>
        <v>1.2193372543394061E-3</v>
      </c>
      <c r="AX47" s="1">
        <v>164</v>
      </c>
      <c r="AY47" s="1">
        <v>27738</v>
      </c>
      <c r="AZ47" s="33">
        <f t="shared" si="65"/>
        <v>0.99408753334775402</v>
      </c>
      <c r="BA47" s="36">
        <f t="shared" si="30"/>
        <v>0.95</v>
      </c>
      <c r="BB47" s="1">
        <v>164</v>
      </c>
      <c r="BC47" s="33">
        <f t="shared" si="66"/>
        <v>0.99408753334775402</v>
      </c>
      <c r="BD47" s="36">
        <f t="shared" si="31"/>
        <v>0.95</v>
      </c>
      <c r="BE47" s="1">
        <v>21</v>
      </c>
      <c r="BF47" s="34">
        <f t="shared" si="67"/>
        <v>0.99924291585550507</v>
      </c>
      <c r="BG47" s="37">
        <f t="shared" si="68"/>
        <v>0.99</v>
      </c>
      <c r="BH47" s="1">
        <v>9</v>
      </c>
      <c r="BI47" s="34">
        <f t="shared" si="69"/>
        <v>0.999675535366645</v>
      </c>
      <c r="BJ47" s="37">
        <f t="shared" si="32"/>
        <v>0.99</v>
      </c>
      <c r="BK47" s="1">
        <v>2</v>
      </c>
      <c r="BL47" s="1">
        <v>24987</v>
      </c>
      <c r="BM47" s="34">
        <f t="shared" si="70"/>
        <v>0.99991995837835679</v>
      </c>
      <c r="BN47" s="37">
        <f t="shared" si="71"/>
        <v>0.99</v>
      </c>
    </row>
    <row r="48" spans="1:66" s="7" customFormat="1" ht="14.45" x14ac:dyDescent="0.35">
      <c r="A48" s="66" t="s">
        <v>49</v>
      </c>
      <c r="B48" s="66" t="s">
        <v>50</v>
      </c>
      <c r="C48" s="67">
        <v>44440</v>
      </c>
      <c r="D48" s="6"/>
      <c r="E48" s="1">
        <v>69</v>
      </c>
      <c r="F48" s="1">
        <v>64</v>
      </c>
      <c r="G48" s="33">
        <f t="shared" si="41"/>
        <v>1.078125</v>
      </c>
      <c r="H48" s="36">
        <f t="shared" si="42"/>
        <v>0.95</v>
      </c>
      <c r="I48" s="1">
        <v>3559</v>
      </c>
      <c r="J48" s="1">
        <v>3559</v>
      </c>
      <c r="K48" s="33">
        <f t="shared" si="43"/>
        <v>1</v>
      </c>
      <c r="L48" s="36">
        <f t="shared" si="44"/>
        <v>0.97</v>
      </c>
      <c r="M48" s="1">
        <v>43</v>
      </c>
      <c r="N48" s="1">
        <v>43</v>
      </c>
      <c r="O48" s="33">
        <f t="shared" si="45"/>
        <v>1</v>
      </c>
      <c r="P48" s="36">
        <f t="shared" si="46"/>
        <v>0.75</v>
      </c>
      <c r="Q48" s="1">
        <v>0</v>
      </c>
      <c r="R48" s="33">
        <f t="shared" si="47"/>
        <v>1</v>
      </c>
      <c r="S48" s="36">
        <f t="shared" si="48"/>
        <v>0.9</v>
      </c>
      <c r="T48" s="1">
        <v>0</v>
      </c>
      <c r="U48" s="33">
        <f t="shared" si="49"/>
        <v>1</v>
      </c>
      <c r="V48" s="36">
        <f t="shared" si="50"/>
        <v>0.99</v>
      </c>
      <c r="W48" s="1">
        <v>0</v>
      </c>
      <c r="X48" s="33">
        <f t="shared" si="51"/>
        <v>1</v>
      </c>
      <c r="Y48" s="36">
        <f t="shared" si="52"/>
        <v>0.99</v>
      </c>
      <c r="Z48" s="1">
        <v>69</v>
      </c>
      <c r="AA48" s="33">
        <f t="shared" si="53"/>
        <v>1</v>
      </c>
      <c r="AB48" s="36">
        <f t="shared" si="27"/>
        <v>0.99</v>
      </c>
      <c r="AC48" s="1">
        <v>3559</v>
      </c>
      <c r="AD48" s="33">
        <f t="shared" si="7"/>
        <v>1</v>
      </c>
      <c r="AE48" s="36">
        <f t="shared" si="28"/>
        <v>0.99</v>
      </c>
      <c r="AF48" s="1">
        <v>43</v>
      </c>
      <c r="AG48" s="33">
        <f t="shared" si="8"/>
        <v>1</v>
      </c>
      <c r="AH48" s="36">
        <f t="shared" si="29"/>
        <v>0.75</v>
      </c>
      <c r="AI48" s="1">
        <v>1127</v>
      </c>
      <c r="AJ48" s="34">
        <f t="shared" si="54"/>
        <v>16.333333333333332</v>
      </c>
      <c r="AK48" s="37">
        <f t="shared" si="55"/>
        <v>20</v>
      </c>
      <c r="AL48" s="1">
        <v>3559</v>
      </c>
      <c r="AM48" s="34">
        <f t="shared" si="56"/>
        <v>1</v>
      </c>
      <c r="AN48" s="37">
        <f t="shared" si="57"/>
        <v>1</v>
      </c>
      <c r="AO48" s="1">
        <v>125</v>
      </c>
      <c r="AP48" s="34">
        <f t="shared" si="58"/>
        <v>2.9069767441860463</v>
      </c>
      <c r="AQ48" s="37">
        <f t="shared" si="59"/>
        <v>20</v>
      </c>
      <c r="AR48" s="39">
        <v>28105</v>
      </c>
      <c r="AS48" s="1">
        <f t="shared" si="60"/>
        <v>221</v>
      </c>
      <c r="AT48" s="32">
        <f t="shared" si="61"/>
        <v>7.9256921532060431E-3</v>
      </c>
      <c r="AU48" s="35">
        <f t="shared" si="62"/>
        <v>2.4550791674079345E-3</v>
      </c>
      <c r="AV48" s="35">
        <f t="shared" si="63"/>
        <v>0.1266322718377513</v>
      </c>
      <c r="AW48" s="35">
        <f t="shared" si="64"/>
        <v>1.5299768724426259E-3</v>
      </c>
      <c r="AX48" s="1">
        <v>257</v>
      </c>
      <c r="AY48" s="1">
        <v>27884</v>
      </c>
      <c r="AZ48" s="33">
        <f t="shared" si="65"/>
        <v>0.99078324487161096</v>
      </c>
      <c r="BA48" s="36">
        <f t="shared" si="30"/>
        <v>0.95</v>
      </c>
      <c r="BB48" s="1">
        <v>257</v>
      </c>
      <c r="BC48" s="33">
        <f t="shared" si="66"/>
        <v>0.99078324487161096</v>
      </c>
      <c r="BD48" s="36">
        <f t="shared" si="31"/>
        <v>0.95</v>
      </c>
      <c r="BE48" s="1">
        <v>20</v>
      </c>
      <c r="BF48" s="34">
        <f t="shared" si="67"/>
        <v>0.99928274279156504</v>
      </c>
      <c r="BG48" s="37">
        <f t="shared" si="68"/>
        <v>0.99</v>
      </c>
      <c r="BH48" s="1">
        <v>2</v>
      </c>
      <c r="BI48" s="34">
        <f t="shared" si="69"/>
        <v>0.99992827427915654</v>
      </c>
      <c r="BJ48" s="37">
        <f t="shared" si="32"/>
        <v>0.99</v>
      </c>
      <c r="BK48" s="1">
        <v>0</v>
      </c>
      <c r="BL48" s="1">
        <v>22975</v>
      </c>
      <c r="BM48" s="34">
        <f t="shared" si="70"/>
        <v>1</v>
      </c>
      <c r="BN48" s="37">
        <f t="shared" si="71"/>
        <v>0.99</v>
      </c>
    </row>
    <row r="49" spans="1:66" s="7" customFormat="1" ht="14.45" x14ac:dyDescent="0.35">
      <c r="A49" s="66" t="s">
        <v>49</v>
      </c>
      <c r="B49" s="66" t="s">
        <v>50</v>
      </c>
      <c r="C49" s="67">
        <v>44470</v>
      </c>
      <c r="D49" s="6"/>
      <c r="E49" s="1">
        <v>75</v>
      </c>
      <c r="F49" s="1">
        <v>47</v>
      </c>
      <c r="G49" s="33">
        <f t="shared" si="41"/>
        <v>1.5957446808510638</v>
      </c>
      <c r="H49" s="36">
        <f t="shared" si="42"/>
        <v>0.95</v>
      </c>
      <c r="I49" s="1">
        <v>3562</v>
      </c>
      <c r="J49" s="1">
        <v>3562</v>
      </c>
      <c r="K49" s="33">
        <f t="shared" si="43"/>
        <v>1</v>
      </c>
      <c r="L49" s="36">
        <f t="shared" si="44"/>
        <v>0.97</v>
      </c>
      <c r="M49" s="1">
        <v>24</v>
      </c>
      <c r="N49" s="1">
        <v>24</v>
      </c>
      <c r="O49" s="33">
        <f t="shared" si="45"/>
        <v>1</v>
      </c>
      <c r="P49" s="36">
        <f t="shared" si="46"/>
        <v>0.75</v>
      </c>
      <c r="Q49" s="1">
        <v>1</v>
      </c>
      <c r="R49" s="33">
        <f t="shared" si="47"/>
        <v>0.98666666666666669</v>
      </c>
      <c r="S49" s="36">
        <f t="shared" si="48"/>
        <v>0.9</v>
      </c>
      <c r="T49" s="1">
        <v>0</v>
      </c>
      <c r="U49" s="33">
        <f t="shared" si="49"/>
        <v>1</v>
      </c>
      <c r="V49" s="36">
        <f t="shared" si="50"/>
        <v>0.99</v>
      </c>
      <c r="W49" s="1">
        <v>0</v>
      </c>
      <c r="X49" s="33">
        <f t="shared" si="51"/>
        <v>1</v>
      </c>
      <c r="Y49" s="36">
        <f t="shared" si="52"/>
        <v>0.99</v>
      </c>
      <c r="Z49" s="1">
        <v>75</v>
      </c>
      <c r="AA49" s="33">
        <f t="shared" si="53"/>
        <v>1</v>
      </c>
      <c r="AB49" s="36">
        <f t="shared" si="27"/>
        <v>0.99</v>
      </c>
      <c r="AC49" s="1">
        <v>3562</v>
      </c>
      <c r="AD49" s="33">
        <f t="shared" si="7"/>
        <v>1</v>
      </c>
      <c r="AE49" s="36">
        <f t="shared" si="28"/>
        <v>0.99</v>
      </c>
      <c r="AF49" s="1">
        <v>24</v>
      </c>
      <c r="AG49" s="33">
        <f t="shared" si="8"/>
        <v>1</v>
      </c>
      <c r="AH49" s="36">
        <f t="shared" si="29"/>
        <v>0.75</v>
      </c>
      <c r="AI49" s="1">
        <v>905</v>
      </c>
      <c r="AJ49" s="34">
        <f t="shared" si="54"/>
        <v>12.066666666666666</v>
      </c>
      <c r="AK49" s="37">
        <f t="shared" si="55"/>
        <v>20</v>
      </c>
      <c r="AL49" s="1">
        <v>3562</v>
      </c>
      <c r="AM49" s="34">
        <f t="shared" si="56"/>
        <v>1</v>
      </c>
      <c r="AN49" s="37">
        <f t="shared" si="57"/>
        <v>1</v>
      </c>
      <c r="AO49" s="1">
        <v>37</v>
      </c>
      <c r="AP49" s="34">
        <f t="shared" si="58"/>
        <v>1.5416666666666667</v>
      </c>
      <c r="AQ49" s="37">
        <f t="shared" si="59"/>
        <v>20</v>
      </c>
      <c r="AR49" s="39">
        <v>28204</v>
      </c>
      <c r="AS49" s="1">
        <f t="shared" si="60"/>
        <v>99</v>
      </c>
      <c r="AT49" s="32">
        <f t="shared" si="61"/>
        <v>3.5225048923679392E-3</v>
      </c>
      <c r="AU49" s="35">
        <f t="shared" si="62"/>
        <v>2.6591972769819884E-3</v>
      </c>
      <c r="AV49" s="35">
        <f t="shared" si="63"/>
        <v>0.12629414267479791</v>
      </c>
      <c r="AW49" s="35">
        <f t="shared" si="64"/>
        <v>8.5094312863423624E-4</v>
      </c>
      <c r="AX49" s="1">
        <v>194</v>
      </c>
      <c r="AY49" s="1">
        <v>28105</v>
      </c>
      <c r="AZ49" s="33">
        <f t="shared" si="65"/>
        <v>0.99309731364525888</v>
      </c>
      <c r="BA49" s="36">
        <f t="shared" si="30"/>
        <v>0.95</v>
      </c>
      <c r="BB49" s="1">
        <v>194</v>
      </c>
      <c r="BC49" s="33">
        <f t="shared" si="66"/>
        <v>0.99309731364525888</v>
      </c>
      <c r="BD49" s="36">
        <f t="shared" si="31"/>
        <v>0.95</v>
      </c>
      <c r="BE49" s="1">
        <v>18</v>
      </c>
      <c r="BF49" s="34">
        <f t="shared" si="67"/>
        <v>0.99935954456502407</v>
      </c>
      <c r="BG49" s="37">
        <f t="shared" si="68"/>
        <v>0.99</v>
      </c>
      <c r="BH49" s="1">
        <v>5</v>
      </c>
      <c r="BI49" s="34">
        <f t="shared" si="69"/>
        <v>0.99982209571250669</v>
      </c>
      <c r="BJ49" s="37">
        <f t="shared" si="32"/>
        <v>0.99</v>
      </c>
      <c r="BK49" s="1">
        <v>1</v>
      </c>
      <c r="BL49" s="1">
        <v>23924</v>
      </c>
      <c r="BM49" s="34">
        <f t="shared" si="70"/>
        <v>0.99995820096973753</v>
      </c>
      <c r="BN49" s="37">
        <f t="shared" si="71"/>
        <v>0.99</v>
      </c>
    </row>
    <row r="50" spans="1:66" s="7" customFormat="1" ht="14.45" x14ac:dyDescent="0.35">
      <c r="A50" s="66" t="s">
        <v>49</v>
      </c>
      <c r="B50" s="66" t="s">
        <v>50</v>
      </c>
      <c r="C50" s="67">
        <v>44501</v>
      </c>
      <c r="D50" s="6"/>
      <c r="E50" s="1">
        <v>22</v>
      </c>
      <c r="F50" s="1">
        <v>54</v>
      </c>
      <c r="G50" s="33">
        <f t="shared" si="41"/>
        <v>0.40740740740740738</v>
      </c>
      <c r="H50" s="36">
        <f t="shared" si="42"/>
        <v>0.95</v>
      </c>
      <c r="I50" s="1">
        <v>3836</v>
      </c>
      <c r="J50" s="1">
        <v>3836</v>
      </c>
      <c r="K50" s="33">
        <f t="shared" si="43"/>
        <v>1</v>
      </c>
      <c r="L50" s="36">
        <f t="shared" si="44"/>
        <v>0.97</v>
      </c>
      <c r="M50" s="1">
        <v>29</v>
      </c>
      <c r="N50" s="1">
        <v>29</v>
      </c>
      <c r="O50" s="33">
        <f t="shared" si="45"/>
        <v>1</v>
      </c>
      <c r="P50" s="36">
        <f t="shared" si="46"/>
        <v>0.75</v>
      </c>
      <c r="Q50" s="1">
        <v>2</v>
      </c>
      <c r="R50" s="33">
        <f t="shared" si="47"/>
        <v>0.90909090909090906</v>
      </c>
      <c r="S50" s="36">
        <f t="shared" si="48"/>
        <v>0.9</v>
      </c>
      <c r="T50" s="1">
        <v>0</v>
      </c>
      <c r="U50" s="33">
        <f t="shared" si="49"/>
        <v>1</v>
      </c>
      <c r="V50" s="36">
        <f t="shared" si="50"/>
        <v>0.99</v>
      </c>
      <c r="W50" s="1">
        <v>0</v>
      </c>
      <c r="X50" s="33">
        <f t="shared" si="51"/>
        <v>1</v>
      </c>
      <c r="Y50" s="36">
        <f t="shared" si="52"/>
        <v>0.99</v>
      </c>
      <c r="Z50" s="1">
        <v>22</v>
      </c>
      <c r="AA50" s="33">
        <f t="shared" si="53"/>
        <v>1</v>
      </c>
      <c r="AB50" s="36">
        <f t="shared" si="27"/>
        <v>0.99</v>
      </c>
      <c r="AC50" s="1">
        <v>3836</v>
      </c>
      <c r="AD50" s="33">
        <f t="shared" si="7"/>
        <v>1</v>
      </c>
      <c r="AE50" s="36">
        <f t="shared" si="28"/>
        <v>0.99</v>
      </c>
      <c r="AF50" s="1">
        <v>29</v>
      </c>
      <c r="AG50" s="33">
        <f t="shared" si="8"/>
        <v>1</v>
      </c>
      <c r="AH50" s="36">
        <f t="shared" si="29"/>
        <v>0.75</v>
      </c>
      <c r="AI50" s="1">
        <v>304</v>
      </c>
      <c r="AJ50" s="34">
        <f t="shared" si="54"/>
        <v>13.818181818181818</v>
      </c>
      <c r="AK50" s="37">
        <f t="shared" si="55"/>
        <v>20</v>
      </c>
      <c r="AL50" s="1">
        <v>3836</v>
      </c>
      <c r="AM50" s="34">
        <f t="shared" si="56"/>
        <v>1</v>
      </c>
      <c r="AN50" s="37">
        <f t="shared" si="57"/>
        <v>1</v>
      </c>
      <c r="AO50" s="1">
        <v>35</v>
      </c>
      <c r="AP50" s="34">
        <f t="shared" si="58"/>
        <v>1.2068965517241379</v>
      </c>
      <c r="AQ50" s="37">
        <f t="shared" si="59"/>
        <v>20</v>
      </c>
      <c r="AR50" s="39">
        <v>28360</v>
      </c>
      <c r="AS50" s="1">
        <f t="shared" si="60"/>
        <v>156</v>
      </c>
      <c r="AT50" s="32">
        <f t="shared" si="61"/>
        <v>5.5311303361225139E-3</v>
      </c>
      <c r="AU50" s="35">
        <f t="shared" si="62"/>
        <v>7.7574047954866014E-4</v>
      </c>
      <c r="AV50" s="35">
        <f t="shared" si="63"/>
        <v>0.13526093088857546</v>
      </c>
      <c r="AW50" s="35">
        <f t="shared" si="64"/>
        <v>1.0225669957686884E-3</v>
      </c>
      <c r="AX50" s="1">
        <v>182</v>
      </c>
      <c r="AY50" s="1">
        <v>28204</v>
      </c>
      <c r="AZ50" s="33">
        <f t="shared" si="65"/>
        <v>0.99354701460785699</v>
      </c>
      <c r="BA50" s="36">
        <f t="shared" si="30"/>
        <v>0.95</v>
      </c>
      <c r="BB50" s="1">
        <v>182</v>
      </c>
      <c r="BC50" s="33">
        <f t="shared" si="66"/>
        <v>0.99354701460785699</v>
      </c>
      <c r="BD50" s="36">
        <f t="shared" si="31"/>
        <v>0.95</v>
      </c>
      <c r="BE50" s="1">
        <v>14</v>
      </c>
      <c r="BF50" s="34">
        <f t="shared" si="67"/>
        <v>0.99950361650829667</v>
      </c>
      <c r="BG50" s="37">
        <f t="shared" si="68"/>
        <v>0.99</v>
      </c>
      <c r="BH50" s="1">
        <v>13</v>
      </c>
      <c r="BI50" s="34">
        <f t="shared" si="69"/>
        <v>0.99953907247198981</v>
      </c>
      <c r="BJ50" s="37">
        <f t="shared" si="32"/>
        <v>0.99</v>
      </c>
      <c r="BK50" s="1">
        <v>0</v>
      </c>
      <c r="BL50" s="1">
        <v>23630</v>
      </c>
      <c r="BM50" s="34">
        <f t="shared" si="70"/>
        <v>1</v>
      </c>
      <c r="BN50" s="37">
        <f t="shared" si="71"/>
        <v>0.99</v>
      </c>
    </row>
    <row r="51" spans="1:66" s="7" customFormat="1" ht="14.45" x14ac:dyDescent="0.35">
      <c r="A51" s="66" t="s">
        <v>49</v>
      </c>
      <c r="B51" s="66" t="s">
        <v>50</v>
      </c>
      <c r="C51" s="67">
        <v>44531</v>
      </c>
      <c r="D51" s="6"/>
      <c r="E51" s="1">
        <v>53</v>
      </c>
      <c r="F51" s="1">
        <v>58</v>
      </c>
      <c r="G51" s="33">
        <f t="shared" si="41"/>
        <v>0.91379310344827591</v>
      </c>
      <c r="H51" s="36">
        <f t="shared" si="42"/>
        <v>0.95</v>
      </c>
      <c r="I51" s="1">
        <v>3671</v>
      </c>
      <c r="J51" s="1">
        <v>3671</v>
      </c>
      <c r="K51" s="33">
        <f t="shared" si="43"/>
        <v>1</v>
      </c>
      <c r="L51" s="36">
        <f t="shared" si="44"/>
        <v>0.97</v>
      </c>
      <c r="M51" s="1">
        <v>20</v>
      </c>
      <c r="N51" s="1">
        <v>20</v>
      </c>
      <c r="O51" s="33">
        <f t="shared" si="45"/>
        <v>1</v>
      </c>
      <c r="P51" s="36">
        <f t="shared" si="46"/>
        <v>0.75</v>
      </c>
      <c r="Q51" s="1">
        <v>1</v>
      </c>
      <c r="R51" s="33">
        <f t="shared" si="47"/>
        <v>0.98113207547169812</v>
      </c>
      <c r="S51" s="36">
        <f t="shared" si="48"/>
        <v>0.9</v>
      </c>
      <c r="T51" s="1">
        <v>0</v>
      </c>
      <c r="U51" s="33">
        <f t="shared" si="49"/>
        <v>1</v>
      </c>
      <c r="V51" s="36">
        <f t="shared" si="50"/>
        <v>0.99</v>
      </c>
      <c r="W51" s="1">
        <v>0</v>
      </c>
      <c r="X51" s="33">
        <f t="shared" si="51"/>
        <v>1</v>
      </c>
      <c r="Y51" s="36">
        <f t="shared" si="52"/>
        <v>0.99</v>
      </c>
      <c r="Z51" s="1">
        <v>53</v>
      </c>
      <c r="AA51" s="33">
        <f t="shared" si="53"/>
        <v>1</v>
      </c>
      <c r="AB51" s="36">
        <f t="shared" si="27"/>
        <v>0.99</v>
      </c>
      <c r="AC51" s="1">
        <v>3671</v>
      </c>
      <c r="AD51" s="33">
        <f t="shared" si="7"/>
        <v>1</v>
      </c>
      <c r="AE51" s="36">
        <f t="shared" si="28"/>
        <v>0.99</v>
      </c>
      <c r="AF51" s="1">
        <v>20</v>
      </c>
      <c r="AG51" s="33">
        <f t="shared" si="8"/>
        <v>1</v>
      </c>
      <c r="AH51" s="36">
        <f t="shared" si="29"/>
        <v>0.75</v>
      </c>
      <c r="AI51" s="1">
        <v>956</v>
      </c>
      <c r="AJ51" s="34">
        <f t="shared" si="54"/>
        <v>18.037735849056602</v>
      </c>
      <c r="AK51" s="37">
        <f t="shared" si="55"/>
        <v>20</v>
      </c>
      <c r="AL51" s="1">
        <v>3671</v>
      </c>
      <c r="AM51" s="34">
        <f t="shared" si="56"/>
        <v>1</v>
      </c>
      <c r="AN51" s="37">
        <f t="shared" si="57"/>
        <v>1</v>
      </c>
      <c r="AO51" s="1">
        <v>27</v>
      </c>
      <c r="AP51" s="34">
        <f t="shared" si="58"/>
        <v>1.35</v>
      </c>
      <c r="AQ51" s="37">
        <f t="shared" si="59"/>
        <v>20</v>
      </c>
      <c r="AR51" s="39">
        <v>28524</v>
      </c>
      <c r="AS51" s="1">
        <f t="shared" si="60"/>
        <v>164</v>
      </c>
      <c r="AT51" s="32">
        <f t="shared" si="61"/>
        <v>5.782792665726344E-3</v>
      </c>
      <c r="AU51" s="35">
        <f t="shared" si="62"/>
        <v>1.8580844201374282E-3</v>
      </c>
      <c r="AV51" s="35">
        <f t="shared" si="63"/>
        <v>0.12869863974197168</v>
      </c>
      <c r="AW51" s="35">
        <f t="shared" si="64"/>
        <v>7.0116393212733136E-4</v>
      </c>
      <c r="AX51" s="1">
        <v>267</v>
      </c>
      <c r="AY51" s="1">
        <v>28360</v>
      </c>
      <c r="AZ51" s="33">
        <f t="shared" si="65"/>
        <v>0.99058533145275041</v>
      </c>
      <c r="BA51" s="36">
        <f t="shared" si="30"/>
        <v>0.95</v>
      </c>
      <c r="BB51" s="1">
        <v>267</v>
      </c>
      <c r="BC51" s="33">
        <f t="shared" si="66"/>
        <v>0.99058533145275041</v>
      </c>
      <c r="BD51" s="36">
        <f t="shared" si="31"/>
        <v>0.95</v>
      </c>
      <c r="BE51" s="1">
        <v>14</v>
      </c>
      <c r="BF51" s="34">
        <f t="shared" si="67"/>
        <v>0.99950634696755991</v>
      </c>
      <c r="BG51" s="37">
        <f t="shared" si="68"/>
        <v>0.99</v>
      </c>
      <c r="BH51" s="1">
        <v>2</v>
      </c>
      <c r="BI51" s="34">
        <f t="shared" si="69"/>
        <v>0.99992947813822286</v>
      </c>
      <c r="BJ51" s="37">
        <f t="shared" si="32"/>
        <v>0.99</v>
      </c>
      <c r="BK51" s="1">
        <v>0</v>
      </c>
      <c r="BL51" s="1">
        <v>25168</v>
      </c>
      <c r="BM51" s="34">
        <f t="shared" si="70"/>
        <v>1</v>
      </c>
      <c r="BN51" s="37">
        <f t="shared" si="71"/>
        <v>0.99</v>
      </c>
    </row>
    <row r="52" spans="1:66" s="7" customFormat="1" ht="14.45" x14ac:dyDescent="0.35">
      <c r="A52" s="64" t="s">
        <v>49</v>
      </c>
      <c r="B52" s="64" t="s">
        <v>50</v>
      </c>
      <c r="C52" s="65">
        <v>44562</v>
      </c>
      <c r="D52" s="6"/>
      <c r="E52" s="1">
        <v>56</v>
      </c>
      <c r="F52" s="1">
        <v>69</v>
      </c>
      <c r="G52" s="33">
        <f t="shared" si="41"/>
        <v>0.81159420289855078</v>
      </c>
      <c r="H52" s="36">
        <f t="shared" si="42"/>
        <v>0.95</v>
      </c>
      <c r="I52" s="1">
        <v>4248</v>
      </c>
      <c r="J52" s="1">
        <v>4248</v>
      </c>
      <c r="K52" s="33">
        <f t="shared" si="43"/>
        <v>1</v>
      </c>
      <c r="L52" s="36">
        <f t="shared" si="44"/>
        <v>0.97</v>
      </c>
      <c r="M52" s="1">
        <v>22</v>
      </c>
      <c r="N52" s="1">
        <v>22</v>
      </c>
      <c r="O52" s="33">
        <f t="shared" si="45"/>
        <v>1</v>
      </c>
      <c r="P52" s="36">
        <f t="shared" si="46"/>
        <v>0.75</v>
      </c>
      <c r="Q52" s="1">
        <v>1</v>
      </c>
      <c r="R52" s="33">
        <f t="shared" si="47"/>
        <v>0.9821428571428571</v>
      </c>
      <c r="S52" s="36">
        <f t="shared" si="48"/>
        <v>0.9</v>
      </c>
      <c r="T52" s="1">
        <v>0</v>
      </c>
      <c r="U52" s="33">
        <f t="shared" si="49"/>
        <v>1</v>
      </c>
      <c r="V52" s="36">
        <f t="shared" si="50"/>
        <v>0.99</v>
      </c>
      <c r="W52" s="1">
        <v>0</v>
      </c>
      <c r="X52" s="33">
        <f t="shared" si="51"/>
        <v>1</v>
      </c>
      <c r="Y52" s="36">
        <f t="shared" si="52"/>
        <v>0.99</v>
      </c>
      <c r="Z52" s="1">
        <v>56</v>
      </c>
      <c r="AA52" s="33">
        <f t="shared" si="53"/>
        <v>1</v>
      </c>
      <c r="AB52" s="36">
        <f t="shared" si="27"/>
        <v>0.99</v>
      </c>
      <c r="AC52" s="1">
        <v>4248</v>
      </c>
      <c r="AD52" s="33">
        <f t="shared" si="7"/>
        <v>1</v>
      </c>
      <c r="AE52" s="36">
        <f t="shared" si="28"/>
        <v>0.99</v>
      </c>
      <c r="AF52" s="1">
        <v>22</v>
      </c>
      <c r="AG52" s="33">
        <f t="shared" si="8"/>
        <v>1</v>
      </c>
      <c r="AH52" s="36">
        <f t="shared" si="29"/>
        <v>0.75</v>
      </c>
      <c r="AI52" s="1">
        <v>887</v>
      </c>
      <c r="AJ52" s="34">
        <f t="shared" si="54"/>
        <v>15.839285714285714</v>
      </c>
      <c r="AK52" s="37">
        <f t="shared" si="55"/>
        <v>20</v>
      </c>
      <c r="AL52" s="1">
        <v>4248</v>
      </c>
      <c r="AM52" s="34">
        <f t="shared" si="56"/>
        <v>1</v>
      </c>
      <c r="AN52" s="37">
        <f t="shared" si="57"/>
        <v>1</v>
      </c>
      <c r="AO52" s="1">
        <v>63</v>
      </c>
      <c r="AP52" s="34">
        <f t="shared" si="58"/>
        <v>2.8636363636363638</v>
      </c>
      <c r="AQ52" s="37">
        <f t="shared" si="59"/>
        <v>20</v>
      </c>
      <c r="AR52" s="1">
        <v>28666</v>
      </c>
      <c r="AS52" s="1">
        <f t="shared" si="60"/>
        <v>142</v>
      </c>
      <c r="AT52" s="32">
        <f t="shared" si="61"/>
        <v>4.9782639181039645E-3</v>
      </c>
      <c r="AU52" s="35">
        <f t="shared" si="62"/>
        <v>1.9535338031117003E-3</v>
      </c>
      <c r="AV52" s="35">
        <f t="shared" si="63"/>
        <v>0.14818949277890184</v>
      </c>
      <c r="AW52" s="35">
        <f t="shared" si="64"/>
        <v>7.6745970836531081E-4</v>
      </c>
      <c r="AX52" s="1">
        <v>340</v>
      </c>
      <c r="AY52" s="1">
        <v>28524</v>
      </c>
      <c r="AZ52" s="33">
        <f t="shared" si="65"/>
        <v>0.98808021315383532</v>
      </c>
      <c r="BA52" s="36">
        <f t="shared" si="30"/>
        <v>0.95</v>
      </c>
      <c r="BB52" s="1">
        <v>340</v>
      </c>
      <c r="BC52" s="33">
        <f t="shared" si="66"/>
        <v>0.98808021315383532</v>
      </c>
      <c r="BD52" s="36">
        <f t="shared" si="31"/>
        <v>0.95</v>
      </c>
      <c r="BE52" s="1">
        <v>16</v>
      </c>
      <c r="BF52" s="34">
        <f t="shared" si="67"/>
        <v>0.99943906885429812</v>
      </c>
      <c r="BG52" s="37">
        <f t="shared" si="68"/>
        <v>0.99</v>
      </c>
      <c r="BH52" s="1">
        <v>2</v>
      </c>
      <c r="BI52" s="34">
        <f t="shared" si="69"/>
        <v>0.99992988360678725</v>
      </c>
      <c r="BJ52" s="37">
        <f t="shared" si="32"/>
        <v>0.99</v>
      </c>
      <c r="BK52" s="1">
        <v>2</v>
      </c>
      <c r="BL52" s="1">
        <v>24557</v>
      </c>
      <c r="BM52" s="34">
        <f t="shared" si="70"/>
        <v>0.99991855682697395</v>
      </c>
      <c r="BN52" s="37">
        <f t="shared" si="71"/>
        <v>0.99</v>
      </c>
    </row>
    <row r="53" spans="1:66" s="7" customFormat="1" ht="14.45" x14ac:dyDescent="0.35">
      <c r="A53" s="64" t="s">
        <v>49</v>
      </c>
      <c r="B53" s="64" t="s">
        <v>50</v>
      </c>
      <c r="C53" s="65">
        <v>44593</v>
      </c>
      <c r="D53" s="6"/>
      <c r="E53" s="1">
        <v>80</v>
      </c>
      <c r="F53" s="1">
        <v>95</v>
      </c>
      <c r="G53" s="33">
        <f t="shared" si="41"/>
        <v>0.84210526315789469</v>
      </c>
      <c r="H53" s="36">
        <f t="shared" si="42"/>
        <v>0.95</v>
      </c>
      <c r="I53" s="1">
        <v>3778</v>
      </c>
      <c r="J53" s="1">
        <v>3778</v>
      </c>
      <c r="K53" s="33">
        <f t="shared" si="43"/>
        <v>1</v>
      </c>
      <c r="L53" s="36">
        <f t="shared" si="44"/>
        <v>0.97</v>
      </c>
      <c r="M53" s="1">
        <v>27</v>
      </c>
      <c r="N53" s="1">
        <v>27</v>
      </c>
      <c r="O53" s="33">
        <f t="shared" si="45"/>
        <v>1</v>
      </c>
      <c r="P53" s="36">
        <f t="shared" si="46"/>
        <v>0.75</v>
      </c>
      <c r="Q53" s="1">
        <v>1</v>
      </c>
      <c r="R53" s="33">
        <f t="shared" si="47"/>
        <v>0.98750000000000004</v>
      </c>
      <c r="S53" s="36">
        <f t="shared" si="48"/>
        <v>0.9</v>
      </c>
      <c r="T53" s="1">
        <v>0</v>
      </c>
      <c r="U53" s="33">
        <f t="shared" si="49"/>
        <v>1</v>
      </c>
      <c r="V53" s="36">
        <f t="shared" si="50"/>
        <v>0.99</v>
      </c>
      <c r="W53" s="1">
        <v>0</v>
      </c>
      <c r="X53" s="33">
        <f t="shared" si="51"/>
        <v>1</v>
      </c>
      <c r="Y53" s="36">
        <f t="shared" si="52"/>
        <v>0.99</v>
      </c>
      <c r="Z53" s="1">
        <v>80</v>
      </c>
      <c r="AA53" s="33">
        <f t="shared" si="53"/>
        <v>1</v>
      </c>
      <c r="AB53" s="36">
        <f t="shared" si="27"/>
        <v>0.99</v>
      </c>
      <c r="AC53" s="1">
        <v>3778</v>
      </c>
      <c r="AD53" s="33">
        <f t="shared" si="7"/>
        <v>1</v>
      </c>
      <c r="AE53" s="36">
        <f t="shared" si="28"/>
        <v>0.99</v>
      </c>
      <c r="AF53" s="1">
        <v>27</v>
      </c>
      <c r="AG53" s="33">
        <f t="shared" si="8"/>
        <v>1</v>
      </c>
      <c r="AH53" s="36">
        <f t="shared" si="29"/>
        <v>0.75</v>
      </c>
      <c r="AI53" s="1">
        <v>1384</v>
      </c>
      <c r="AJ53" s="34">
        <f t="shared" si="54"/>
        <v>17.3</v>
      </c>
      <c r="AK53" s="37">
        <f t="shared" si="55"/>
        <v>20</v>
      </c>
      <c r="AL53" s="1">
        <v>3778</v>
      </c>
      <c r="AM53" s="34">
        <f t="shared" si="56"/>
        <v>1</v>
      </c>
      <c r="AN53" s="37">
        <f t="shared" si="57"/>
        <v>1</v>
      </c>
      <c r="AO53" s="1">
        <f>5+11</f>
        <v>16</v>
      </c>
      <c r="AP53" s="34">
        <f t="shared" si="58"/>
        <v>0.59259259259259256</v>
      </c>
      <c r="AQ53" s="37">
        <f t="shared" si="59"/>
        <v>20</v>
      </c>
      <c r="AR53" s="1">
        <v>28899</v>
      </c>
      <c r="AS53" s="1">
        <f t="shared" si="60"/>
        <v>233</v>
      </c>
      <c r="AT53" s="32">
        <f t="shared" si="61"/>
        <v>8.128096002232521E-3</v>
      </c>
      <c r="AU53" s="35">
        <f t="shared" si="62"/>
        <v>2.7682618775736185E-3</v>
      </c>
      <c r="AV53" s="35">
        <f t="shared" si="63"/>
        <v>0.13073116716841413</v>
      </c>
      <c r="AW53" s="35">
        <f t="shared" si="64"/>
        <v>9.3428838368109625E-4</v>
      </c>
      <c r="AX53" s="1">
        <v>349</v>
      </c>
      <c r="AY53" s="1">
        <v>28666</v>
      </c>
      <c r="AZ53" s="33">
        <f t="shared" si="65"/>
        <v>0.98782529826275034</v>
      </c>
      <c r="BA53" s="36">
        <f t="shared" si="30"/>
        <v>0.95</v>
      </c>
      <c r="BB53" s="1">
        <v>349</v>
      </c>
      <c r="BC53" s="33">
        <f t="shared" si="66"/>
        <v>0.98782529826275034</v>
      </c>
      <c r="BD53" s="36">
        <f t="shared" si="31"/>
        <v>0.95</v>
      </c>
      <c r="BE53" s="1">
        <v>12</v>
      </c>
      <c r="BF53" s="34">
        <f t="shared" si="67"/>
        <v>0.99958138561361887</v>
      </c>
      <c r="BG53" s="37">
        <f t="shared" si="68"/>
        <v>0.99</v>
      </c>
      <c r="BH53" s="1">
        <v>4</v>
      </c>
      <c r="BI53" s="34">
        <f t="shared" si="69"/>
        <v>0.99986046187120625</v>
      </c>
      <c r="BJ53" s="37">
        <f t="shared" si="32"/>
        <v>0.99</v>
      </c>
      <c r="BK53" s="1">
        <v>1</v>
      </c>
      <c r="BL53" s="1">
        <v>22835</v>
      </c>
      <c r="BM53" s="34">
        <f t="shared" si="70"/>
        <v>0.99995620757608938</v>
      </c>
      <c r="BN53" s="37">
        <f t="shared" si="71"/>
        <v>0.99</v>
      </c>
    </row>
    <row r="54" spans="1:66" s="7" customFormat="1" ht="14.45" x14ac:dyDescent="0.35">
      <c r="A54" s="64" t="s">
        <v>49</v>
      </c>
      <c r="B54" s="64" t="s">
        <v>50</v>
      </c>
      <c r="C54" s="65">
        <v>44621</v>
      </c>
      <c r="D54" s="6"/>
      <c r="E54" s="1">
        <v>79</v>
      </c>
      <c r="F54" s="1">
        <v>70</v>
      </c>
      <c r="G54" s="33">
        <f t="shared" si="41"/>
        <v>1.1285714285714286</v>
      </c>
      <c r="H54" s="36">
        <f t="shared" si="42"/>
        <v>0.95</v>
      </c>
      <c r="I54" s="1">
        <v>4576</v>
      </c>
      <c r="J54" s="1">
        <v>4576</v>
      </c>
      <c r="K54" s="33">
        <f t="shared" si="43"/>
        <v>1</v>
      </c>
      <c r="L54" s="36">
        <f t="shared" si="44"/>
        <v>0.97</v>
      </c>
      <c r="M54" s="1">
        <v>30</v>
      </c>
      <c r="N54" s="1">
        <v>30</v>
      </c>
      <c r="O54" s="33">
        <f t="shared" si="45"/>
        <v>1</v>
      </c>
      <c r="P54" s="36">
        <f t="shared" si="46"/>
        <v>0.75</v>
      </c>
      <c r="Q54" s="1">
        <v>6</v>
      </c>
      <c r="R54" s="33">
        <f t="shared" si="47"/>
        <v>0.92405063291139244</v>
      </c>
      <c r="S54" s="36">
        <f t="shared" si="48"/>
        <v>0.9</v>
      </c>
      <c r="T54" s="1">
        <v>0</v>
      </c>
      <c r="U54" s="33">
        <f t="shared" si="49"/>
        <v>1</v>
      </c>
      <c r="V54" s="36">
        <f t="shared" si="50"/>
        <v>0.99</v>
      </c>
      <c r="W54" s="1">
        <v>0</v>
      </c>
      <c r="X54" s="33">
        <f t="shared" si="51"/>
        <v>1</v>
      </c>
      <c r="Y54" s="36">
        <f t="shared" si="52"/>
        <v>0.99</v>
      </c>
      <c r="Z54" s="1">
        <v>79</v>
      </c>
      <c r="AA54" s="33">
        <f t="shared" si="53"/>
        <v>1</v>
      </c>
      <c r="AB54" s="36">
        <f t="shared" si="27"/>
        <v>0.99</v>
      </c>
      <c r="AC54" s="1">
        <v>4576</v>
      </c>
      <c r="AD54" s="33">
        <f t="shared" si="7"/>
        <v>1</v>
      </c>
      <c r="AE54" s="36">
        <f t="shared" si="28"/>
        <v>0.99</v>
      </c>
      <c r="AF54" s="1">
        <v>30</v>
      </c>
      <c r="AG54" s="33">
        <f t="shared" si="8"/>
        <v>1</v>
      </c>
      <c r="AH54" s="36">
        <f t="shared" si="29"/>
        <v>0.75</v>
      </c>
      <c r="AI54" s="1">
        <v>1402</v>
      </c>
      <c r="AJ54" s="34">
        <f t="shared" si="54"/>
        <v>17.746835443037973</v>
      </c>
      <c r="AK54" s="37">
        <f t="shared" si="55"/>
        <v>20</v>
      </c>
      <c r="AL54" s="1">
        <v>4576</v>
      </c>
      <c r="AM54" s="34">
        <f t="shared" si="56"/>
        <v>1</v>
      </c>
      <c r="AN54" s="37">
        <f t="shared" si="57"/>
        <v>1</v>
      </c>
      <c r="AO54" s="1">
        <v>180</v>
      </c>
      <c r="AP54" s="34">
        <f t="shared" si="58"/>
        <v>6</v>
      </c>
      <c r="AQ54" s="37">
        <f t="shared" si="59"/>
        <v>20</v>
      </c>
      <c r="AR54" s="1">
        <v>29108</v>
      </c>
      <c r="AS54" s="1">
        <f t="shared" si="60"/>
        <v>209</v>
      </c>
      <c r="AT54" s="32">
        <f t="shared" si="61"/>
        <v>7.2320841551611892E-3</v>
      </c>
      <c r="AU54" s="35">
        <f t="shared" si="62"/>
        <v>2.7140305070770922E-3</v>
      </c>
      <c r="AV54" s="35">
        <f t="shared" si="63"/>
        <v>0.15720764051119968</v>
      </c>
      <c r="AW54" s="35">
        <f t="shared" si="64"/>
        <v>1.0306444963583896E-3</v>
      </c>
      <c r="AX54" s="1">
        <v>315</v>
      </c>
      <c r="AY54" s="80">
        <v>28898</v>
      </c>
      <c r="AZ54" s="33">
        <f t="shared" si="65"/>
        <v>0.98909959166724337</v>
      </c>
      <c r="BA54" s="36">
        <f t="shared" si="30"/>
        <v>0.95</v>
      </c>
      <c r="BB54" s="1">
        <v>315</v>
      </c>
      <c r="BC54" s="33">
        <f t="shared" si="66"/>
        <v>0.98909959166724337</v>
      </c>
      <c r="BD54" s="36">
        <f t="shared" si="31"/>
        <v>0.95</v>
      </c>
      <c r="BE54" s="1">
        <v>21</v>
      </c>
      <c r="BF54" s="34">
        <f t="shared" si="67"/>
        <v>0.99927330611114951</v>
      </c>
      <c r="BG54" s="37">
        <f t="shared" si="68"/>
        <v>0.99</v>
      </c>
      <c r="BH54" s="1">
        <v>2</v>
      </c>
      <c r="BI54" s="34">
        <f t="shared" si="69"/>
        <v>0.9999307910582047</v>
      </c>
      <c r="BJ54" s="37">
        <f t="shared" si="32"/>
        <v>0.99</v>
      </c>
      <c r="BK54" s="1">
        <v>3</v>
      </c>
      <c r="BL54" s="1">
        <v>26035</v>
      </c>
      <c r="BM54" s="34">
        <f t="shared" si="70"/>
        <v>0.99988477050124835</v>
      </c>
      <c r="BN54" s="37">
        <f t="shared" si="71"/>
        <v>0.99</v>
      </c>
    </row>
    <row r="55" spans="1:66" s="7" customFormat="1" ht="14.45" x14ac:dyDescent="0.35">
      <c r="A55" s="64" t="s">
        <v>49</v>
      </c>
      <c r="B55" s="64" t="s">
        <v>50</v>
      </c>
      <c r="C55" s="65">
        <v>44652</v>
      </c>
      <c r="D55" s="6"/>
      <c r="E55" s="1">
        <v>63</v>
      </c>
      <c r="F55" s="1">
        <v>53</v>
      </c>
      <c r="G55" s="33">
        <f t="shared" si="41"/>
        <v>1.1886792452830188</v>
      </c>
      <c r="H55" s="36">
        <f t="shared" si="42"/>
        <v>0.95</v>
      </c>
      <c r="I55" s="1">
        <v>3902</v>
      </c>
      <c r="J55" s="1">
        <v>3902</v>
      </c>
      <c r="K55" s="33">
        <f t="shared" si="43"/>
        <v>1</v>
      </c>
      <c r="L55" s="36">
        <f t="shared" si="44"/>
        <v>0.97</v>
      </c>
      <c r="M55" s="1">
        <v>30</v>
      </c>
      <c r="N55" s="1">
        <v>30</v>
      </c>
      <c r="O55" s="33">
        <f t="shared" si="45"/>
        <v>1</v>
      </c>
      <c r="P55" s="36">
        <f t="shared" si="46"/>
        <v>0.75</v>
      </c>
      <c r="Q55" s="1">
        <v>1</v>
      </c>
      <c r="R55" s="33">
        <f t="shared" si="47"/>
        <v>0.98412698412698418</v>
      </c>
      <c r="S55" s="36">
        <f t="shared" si="48"/>
        <v>0.9</v>
      </c>
      <c r="T55" s="1">
        <v>0</v>
      </c>
      <c r="U55" s="33">
        <f t="shared" si="49"/>
        <v>1</v>
      </c>
      <c r="V55" s="36">
        <f t="shared" si="50"/>
        <v>0.99</v>
      </c>
      <c r="W55" s="1">
        <v>0</v>
      </c>
      <c r="X55" s="33">
        <f t="shared" si="51"/>
        <v>1</v>
      </c>
      <c r="Y55" s="36">
        <f t="shared" si="52"/>
        <v>0.99</v>
      </c>
      <c r="Z55" s="1">
        <v>63</v>
      </c>
      <c r="AA55" s="33">
        <f t="shared" si="53"/>
        <v>1</v>
      </c>
      <c r="AB55" s="36">
        <f t="shared" si="27"/>
        <v>0.99</v>
      </c>
      <c r="AC55" s="1">
        <v>3902</v>
      </c>
      <c r="AD55" s="33">
        <f t="shared" si="7"/>
        <v>1</v>
      </c>
      <c r="AE55" s="36">
        <f t="shared" si="28"/>
        <v>0.99</v>
      </c>
      <c r="AF55" s="1">
        <v>30</v>
      </c>
      <c r="AG55" s="33">
        <f t="shared" si="8"/>
        <v>1</v>
      </c>
      <c r="AH55" s="36">
        <f t="shared" si="29"/>
        <v>0.75</v>
      </c>
      <c r="AI55" s="1">
        <v>1313</v>
      </c>
      <c r="AJ55" s="34">
        <f t="shared" si="54"/>
        <v>20.841269841269842</v>
      </c>
      <c r="AK55" s="37">
        <f t="shared" si="55"/>
        <v>20</v>
      </c>
      <c r="AL55" s="1">
        <v>3902</v>
      </c>
      <c r="AM55" s="34">
        <f t="shared" si="56"/>
        <v>1</v>
      </c>
      <c r="AN55" s="37">
        <f t="shared" si="57"/>
        <v>1</v>
      </c>
      <c r="AO55" s="1">
        <v>30</v>
      </c>
      <c r="AP55" s="34">
        <f t="shared" si="58"/>
        <v>1</v>
      </c>
      <c r="AQ55" s="37">
        <f t="shared" si="59"/>
        <v>20</v>
      </c>
      <c r="AR55" s="1">
        <v>29320</v>
      </c>
      <c r="AS55" s="1">
        <f t="shared" si="60"/>
        <v>212</v>
      </c>
      <c r="AT55" s="32">
        <f t="shared" si="61"/>
        <v>7.2832211075992692E-3</v>
      </c>
      <c r="AU55" s="35">
        <f t="shared" si="62"/>
        <v>2.1487039563437924E-3</v>
      </c>
      <c r="AV55" s="35">
        <f t="shared" si="63"/>
        <v>0.13308321964529332</v>
      </c>
      <c r="AW55" s="35">
        <f t="shared" si="64"/>
        <v>1.0231923601637107E-3</v>
      </c>
      <c r="AX55" s="1">
        <v>195</v>
      </c>
      <c r="AY55" s="1">
        <v>29110</v>
      </c>
      <c r="AZ55" s="33">
        <f t="shared" si="65"/>
        <v>0.9933012710408794</v>
      </c>
      <c r="BA55" s="36">
        <f t="shared" si="30"/>
        <v>0.95</v>
      </c>
      <c r="BB55" s="1">
        <v>195</v>
      </c>
      <c r="BC55" s="33">
        <f t="shared" si="66"/>
        <v>0.9933012710408794</v>
      </c>
      <c r="BD55" s="36">
        <f t="shared" si="31"/>
        <v>0.95</v>
      </c>
      <c r="BE55" s="1">
        <v>12</v>
      </c>
      <c r="BF55" s="34">
        <f t="shared" si="67"/>
        <v>0.99958777052559256</v>
      </c>
      <c r="BG55" s="37">
        <f t="shared" si="68"/>
        <v>0.99</v>
      </c>
      <c r="BH55" s="1">
        <v>2</v>
      </c>
      <c r="BI55" s="34">
        <f t="shared" si="69"/>
        <v>0.99993129508759881</v>
      </c>
      <c r="BJ55" s="37">
        <f t="shared" si="32"/>
        <v>0.99</v>
      </c>
      <c r="BK55" s="1">
        <v>2</v>
      </c>
      <c r="BL55" s="1">
        <v>23430</v>
      </c>
      <c r="BM55" s="34">
        <f t="shared" si="70"/>
        <v>0.99991463935125902</v>
      </c>
      <c r="BN55" s="37">
        <f t="shared" si="71"/>
        <v>0.99</v>
      </c>
    </row>
    <row r="56" spans="1:66" s="7" customFormat="1" ht="14.45" x14ac:dyDescent="0.35">
      <c r="A56" s="64" t="s">
        <v>49</v>
      </c>
      <c r="B56" s="64" t="s">
        <v>50</v>
      </c>
      <c r="C56" s="65">
        <v>44682</v>
      </c>
      <c r="D56" s="6"/>
      <c r="E56" s="1">
        <v>63</v>
      </c>
      <c r="F56" s="1">
        <v>72</v>
      </c>
      <c r="G56" s="33">
        <f t="shared" si="41"/>
        <v>0.875</v>
      </c>
      <c r="H56" s="36">
        <f t="shared" si="42"/>
        <v>0.95</v>
      </c>
      <c r="I56" s="1">
        <v>3034</v>
      </c>
      <c r="J56" s="1">
        <v>3034</v>
      </c>
      <c r="K56" s="33">
        <f t="shared" si="43"/>
        <v>1</v>
      </c>
      <c r="L56" s="36">
        <f t="shared" si="44"/>
        <v>0.97</v>
      </c>
      <c r="M56" s="1">
        <v>218</v>
      </c>
      <c r="N56" s="1">
        <v>218</v>
      </c>
      <c r="O56" s="33">
        <f t="shared" si="45"/>
        <v>1</v>
      </c>
      <c r="P56" s="36">
        <f t="shared" si="46"/>
        <v>0.75</v>
      </c>
      <c r="Q56" s="1">
        <v>0</v>
      </c>
      <c r="R56" s="33">
        <f t="shared" si="47"/>
        <v>1</v>
      </c>
      <c r="S56" s="36">
        <f t="shared" si="48"/>
        <v>0.9</v>
      </c>
      <c r="T56" s="1">
        <v>0</v>
      </c>
      <c r="U56" s="33">
        <f t="shared" si="49"/>
        <v>1</v>
      </c>
      <c r="V56" s="36">
        <f t="shared" si="50"/>
        <v>0.99</v>
      </c>
      <c r="W56" s="1">
        <v>0</v>
      </c>
      <c r="X56" s="33">
        <f t="shared" si="51"/>
        <v>1</v>
      </c>
      <c r="Y56" s="36">
        <f t="shared" si="52"/>
        <v>0.99</v>
      </c>
      <c r="Z56" s="1">
        <v>63</v>
      </c>
      <c r="AA56" s="33">
        <f t="shared" si="53"/>
        <v>1</v>
      </c>
      <c r="AB56" s="36">
        <f t="shared" si="27"/>
        <v>0.99</v>
      </c>
      <c r="AC56" s="1">
        <v>3034</v>
      </c>
      <c r="AD56" s="33">
        <f t="shared" si="7"/>
        <v>1</v>
      </c>
      <c r="AE56" s="36">
        <f t="shared" si="28"/>
        <v>0.99</v>
      </c>
      <c r="AF56" s="1">
        <v>218</v>
      </c>
      <c r="AG56" s="33">
        <f t="shared" si="8"/>
        <v>1</v>
      </c>
      <c r="AH56" s="36">
        <f t="shared" si="29"/>
        <v>0.75</v>
      </c>
      <c r="AI56" s="1">
        <v>918</v>
      </c>
      <c r="AJ56" s="34">
        <f t="shared" si="54"/>
        <v>14.571428571428571</v>
      </c>
      <c r="AK56" s="37">
        <f t="shared" si="55"/>
        <v>20</v>
      </c>
      <c r="AL56" s="1">
        <v>3034</v>
      </c>
      <c r="AM56" s="34">
        <f t="shared" si="56"/>
        <v>1</v>
      </c>
      <c r="AN56" s="37">
        <f t="shared" si="57"/>
        <v>1</v>
      </c>
      <c r="AO56" s="1">
        <f>+M56*8</f>
        <v>1744</v>
      </c>
      <c r="AP56" s="34">
        <f t="shared" si="58"/>
        <v>8</v>
      </c>
      <c r="AQ56" s="37">
        <f t="shared" si="59"/>
        <v>20</v>
      </c>
      <c r="AR56" s="1">
        <v>29549</v>
      </c>
      <c r="AS56" s="1">
        <f t="shared" si="60"/>
        <v>229</v>
      </c>
      <c r="AT56" s="32">
        <f t="shared" si="61"/>
        <v>7.8103683492496412E-3</v>
      </c>
      <c r="AU56" s="35">
        <f t="shared" si="62"/>
        <v>2.1320518460861619E-3</v>
      </c>
      <c r="AV56" s="35">
        <f t="shared" si="63"/>
        <v>0.10267690954008596</v>
      </c>
      <c r="AW56" s="35">
        <f t="shared" si="64"/>
        <v>7.3775762293140212E-3</v>
      </c>
      <c r="AX56" s="1">
        <v>335</v>
      </c>
      <c r="AY56" s="1">
        <v>29320</v>
      </c>
      <c r="AZ56" s="33">
        <f t="shared" si="65"/>
        <v>0.98857435197817189</v>
      </c>
      <c r="BA56" s="36">
        <f t="shared" si="30"/>
        <v>0.95</v>
      </c>
      <c r="BB56" s="1">
        <v>335</v>
      </c>
      <c r="BC56" s="33">
        <f t="shared" si="66"/>
        <v>0.98857435197817189</v>
      </c>
      <c r="BD56" s="36">
        <f t="shared" si="31"/>
        <v>0.95</v>
      </c>
      <c r="BE56" s="1">
        <v>22</v>
      </c>
      <c r="BF56" s="34">
        <f t="shared" si="67"/>
        <v>0.99924965893587991</v>
      </c>
      <c r="BG56" s="37">
        <f t="shared" si="68"/>
        <v>0.99</v>
      </c>
      <c r="BH56" s="1">
        <v>3</v>
      </c>
      <c r="BI56" s="34">
        <f t="shared" si="69"/>
        <v>0.99989768076398367</v>
      </c>
      <c r="BJ56" s="37">
        <f t="shared" si="32"/>
        <v>0.99</v>
      </c>
      <c r="BK56" s="1">
        <v>3</v>
      </c>
      <c r="BL56" s="1">
        <v>28314</v>
      </c>
      <c r="BM56" s="34">
        <f t="shared" si="70"/>
        <v>0.99989404534859083</v>
      </c>
      <c r="BN56" s="37">
        <f t="shared" si="71"/>
        <v>0.99</v>
      </c>
    </row>
    <row r="57" spans="1:66" s="7" customFormat="1" ht="14.45" x14ac:dyDescent="0.35">
      <c r="A57" s="64" t="s">
        <v>49</v>
      </c>
      <c r="B57" s="64" t="s">
        <v>50</v>
      </c>
      <c r="C57" s="65">
        <v>44713</v>
      </c>
      <c r="D57" s="6"/>
      <c r="E57" s="1">
        <v>164</v>
      </c>
      <c r="F57" s="1">
        <v>155</v>
      </c>
      <c r="G57" s="33">
        <f t="shared" si="41"/>
        <v>1.0580645161290323</v>
      </c>
      <c r="H57" s="36">
        <f t="shared" si="42"/>
        <v>0.95</v>
      </c>
      <c r="I57" s="1">
        <v>2290</v>
      </c>
      <c r="J57" s="1">
        <v>2290</v>
      </c>
      <c r="K57" s="33">
        <f t="shared" si="43"/>
        <v>1</v>
      </c>
      <c r="L57" s="36">
        <f t="shared" si="44"/>
        <v>0.97</v>
      </c>
      <c r="M57" s="1">
        <v>260</v>
      </c>
      <c r="N57" s="1">
        <v>260</v>
      </c>
      <c r="O57" s="33">
        <f t="shared" si="45"/>
        <v>1</v>
      </c>
      <c r="P57" s="36">
        <f t="shared" si="46"/>
        <v>0.75</v>
      </c>
      <c r="Q57" s="1">
        <v>0</v>
      </c>
      <c r="R57" s="33">
        <f t="shared" si="47"/>
        <v>1</v>
      </c>
      <c r="S57" s="36">
        <f t="shared" si="48"/>
        <v>0.9</v>
      </c>
      <c r="T57" s="1">
        <v>0</v>
      </c>
      <c r="U57" s="33">
        <f t="shared" si="49"/>
        <v>1</v>
      </c>
      <c r="V57" s="36">
        <f t="shared" si="50"/>
        <v>0.99</v>
      </c>
      <c r="W57" s="1">
        <v>0</v>
      </c>
      <c r="X57" s="33">
        <f t="shared" si="51"/>
        <v>1</v>
      </c>
      <c r="Y57" s="36">
        <f t="shared" si="52"/>
        <v>0.99</v>
      </c>
      <c r="Z57" s="1">
        <v>164</v>
      </c>
      <c r="AA57" s="33">
        <f t="shared" si="53"/>
        <v>1</v>
      </c>
      <c r="AB57" s="36">
        <f t="shared" si="27"/>
        <v>0.99</v>
      </c>
      <c r="AC57" s="1">
        <v>2290</v>
      </c>
      <c r="AD57" s="33">
        <f t="shared" si="7"/>
        <v>1</v>
      </c>
      <c r="AE57" s="36">
        <f t="shared" si="28"/>
        <v>0.99</v>
      </c>
      <c r="AF57" s="1">
        <v>260</v>
      </c>
      <c r="AG57" s="33">
        <f t="shared" si="8"/>
        <v>1</v>
      </c>
      <c r="AH57" s="36">
        <f t="shared" si="29"/>
        <v>0.75</v>
      </c>
      <c r="AI57" s="1">
        <v>2756</v>
      </c>
      <c r="AJ57" s="34">
        <f t="shared" si="54"/>
        <v>16.804878048780488</v>
      </c>
      <c r="AK57" s="37">
        <f t="shared" si="55"/>
        <v>20</v>
      </c>
      <c r="AL57" s="1">
        <v>2290</v>
      </c>
      <c r="AM57" s="34">
        <f t="shared" si="56"/>
        <v>1</v>
      </c>
      <c r="AN57" s="37">
        <f t="shared" si="57"/>
        <v>1</v>
      </c>
      <c r="AO57" s="1">
        <f>+M57*9</f>
        <v>2340</v>
      </c>
      <c r="AP57" s="34">
        <f t="shared" si="58"/>
        <v>9</v>
      </c>
      <c r="AQ57" s="37">
        <f t="shared" si="59"/>
        <v>20</v>
      </c>
      <c r="AR57" s="1">
        <v>29789</v>
      </c>
      <c r="AS57" s="1">
        <f t="shared" si="60"/>
        <v>240</v>
      </c>
      <c r="AT57" s="32">
        <f t="shared" si="61"/>
        <v>8.1221022708044543E-3</v>
      </c>
      <c r="AU57" s="35">
        <f t="shared" si="62"/>
        <v>5.5053878948605186E-3</v>
      </c>
      <c r="AV57" s="35">
        <f t="shared" si="63"/>
        <v>7.6874013897747492E-2</v>
      </c>
      <c r="AW57" s="35">
        <f t="shared" si="64"/>
        <v>8.7280539796569211E-3</v>
      </c>
      <c r="AX57" s="1">
        <v>307</v>
      </c>
      <c r="AY57" s="1">
        <v>29549</v>
      </c>
      <c r="AZ57" s="33">
        <f t="shared" si="65"/>
        <v>0.98961047751192932</v>
      </c>
      <c r="BA57" s="36">
        <f t="shared" si="30"/>
        <v>0.95</v>
      </c>
      <c r="BB57" s="1">
        <v>307</v>
      </c>
      <c r="BC57" s="33">
        <f t="shared" si="66"/>
        <v>0.98961047751192932</v>
      </c>
      <c r="BD57" s="36">
        <f t="shared" si="31"/>
        <v>0.95</v>
      </c>
      <c r="BE57" s="1">
        <v>8</v>
      </c>
      <c r="BF57" s="34">
        <f t="shared" si="67"/>
        <v>0.99972926325763989</v>
      </c>
      <c r="BG57" s="37">
        <f t="shared" si="68"/>
        <v>0.99</v>
      </c>
      <c r="BH57" s="1">
        <v>5</v>
      </c>
      <c r="BI57" s="34">
        <f t="shared" si="69"/>
        <v>0.99983078953602489</v>
      </c>
      <c r="BJ57" s="37">
        <f t="shared" si="32"/>
        <v>0.99</v>
      </c>
      <c r="BK57" s="1">
        <v>2</v>
      </c>
      <c r="BL57" s="1">
        <v>25450</v>
      </c>
      <c r="BM57" s="34">
        <f t="shared" si="70"/>
        <v>0.9999214145383104</v>
      </c>
      <c r="BN57" s="37">
        <f t="shared" si="71"/>
        <v>0.99</v>
      </c>
    </row>
    <row r="58" spans="1:66" s="7" customFormat="1" ht="14.45" x14ac:dyDescent="0.35">
      <c r="A58" s="64" t="s">
        <v>49</v>
      </c>
      <c r="B58" s="64" t="s">
        <v>50</v>
      </c>
      <c r="C58" s="65">
        <v>44743</v>
      </c>
      <c r="D58" s="6"/>
      <c r="E58" s="1">
        <v>166</v>
      </c>
      <c r="F58" s="1">
        <v>214</v>
      </c>
      <c r="G58" s="33">
        <f t="shared" si="41"/>
        <v>0.77570093457943923</v>
      </c>
      <c r="H58" s="36">
        <f t="shared" si="42"/>
        <v>0.95</v>
      </c>
      <c r="I58" s="1">
        <v>3735</v>
      </c>
      <c r="J58" s="1">
        <v>3735</v>
      </c>
      <c r="K58" s="33">
        <f t="shared" si="43"/>
        <v>1</v>
      </c>
      <c r="L58" s="36">
        <f t="shared" si="44"/>
        <v>0.97</v>
      </c>
      <c r="M58" s="1">
        <v>198</v>
      </c>
      <c r="N58" s="1">
        <v>198</v>
      </c>
      <c r="O58" s="33">
        <f t="shared" si="45"/>
        <v>1</v>
      </c>
      <c r="P58" s="36">
        <f t="shared" si="46"/>
        <v>0.75</v>
      </c>
      <c r="Q58" s="1">
        <v>5</v>
      </c>
      <c r="R58" s="33">
        <f t="shared" si="47"/>
        <v>0.96987951807228912</v>
      </c>
      <c r="S58" s="36">
        <f t="shared" si="48"/>
        <v>0.9</v>
      </c>
      <c r="T58" s="1">
        <v>0</v>
      </c>
      <c r="U58" s="33">
        <f t="shared" si="49"/>
        <v>1</v>
      </c>
      <c r="V58" s="36">
        <f t="shared" si="50"/>
        <v>0.99</v>
      </c>
      <c r="W58" s="1">
        <v>0</v>
      </c>
      <c r="X58" s="33">
        <f t="shared" si="51"/>
        <v>1</v>
      </c>
      <c r="Y58" s="36">
        <f t="shared" si="52"/>
        <v>0.99</v>
      </c>
      <c r="Z58" s="1">
        <v>166</v>
      </c>
      <c r="AA58" s="33">
        <f t="shared" si="53"/>
        <v>1</v>
      </c>
      <c r="AB58" s="36">
        <f t="shared" si="27"/>
        <v>0.99</v>
      </c>
      <c r="AC58" s="1">
        <v>3735</v>
      </c>
      <c r="AD58" s="33">
        <f t="shared" si="7"/>
        <v>1</v>
      </c>
      <c r="AE58" s="36">
        <f t="shared" si="28"/>
        <v>0.99</v>
      </c>
      <c r="AF58" s="1">
        <v>198</v>
      </c>
      <c r="AG58" s="33">
        <f t="shared" si="8"/>
        <v>1</v>
      </c>
      <c r="AH58" s="36">
        <f t="shared" si="29"/>
        <v>0.75</v>
      </c>
      <c r="AI58" s="1">
        <v>1578</v>
      </c>
      <c r="AJ58" s="34">
        <f t="shared" si="54"/>
        <v>9.5060240963855414</v>
      </c>
      <c r="AK58" s="37">
        <f t="shared" si="55"/>
        <v>20</v>
      </c>
      <c r="AL58" s="1">
        <v>3735</v>
      </c>
      <c r="AM58" s="34">
        <f t="shared" si="56"/>
        <v>1</v>
      </c>
      <c r="AN58" s="37">
        <f t="shared" si="57"/>
        <v>1</v>
      </c>
      <c r="AO58" s="1">
        <f>+M58*9.8</f>
        <v>1940.4</v>
      </c>
      <c r="AP58" s="34">
        <f t="shared" si="58"/>
        <v>9.8000000000000007</v>
      </c>
      <c r="AQ58" s="37">
        <f t="shared" si="59"/>
        <v>20</v>
      </c>
      <c r="AR58" s="1">
        <v>30017</v>
      </c>
      <c r="AS58" s="1">
        <f t="shared" si="60"/>
        <v>228</v>
      </c>
      <c r="AT58" s="32">
        <f t="shared" si="61"/>
        <v>7.6538319513914654E-3</v>
      </c>
      <c r="AU58" s="35">
        <f t="shared" si="62"/>
        <v>5.5301995535863013E-3</v>
      </c>
      <c r="AV58" s="35">
        <f t="shared" si="63"/>
        <v>0.12442948995569178</v>
      </c>
      <c r="AW58" s="35">
        <f t="shared" si="64"/>
        <v>6.5962621181330583E-3</v>
      </c>
      <c r="AX58" s="1">
        <v>295</v>
      </c>
      <c r="AY58" s="1">
        <v>29789</v>
      </c>
      <c r="AZ58" s="33">
        <f t="shared" si="65"/>
        <v>0.99009701567692776</v>
      </c>
      <c r="BA58" s="36">
        <f t="shared" si="30"/>
        <v>0.95</v>
      </c>
      <c r="BB58" s="81">
        <v>295</v>
      </c>
      <c r="BC58" s="33">
        <f t="shared" si="66"/>
        <v>0.99009701567692776</v>
      </c>
      <c r="BD58" s="36">
        <f t="shared" si="31"/>
        <v>0.95</v>
      </c>
      <c r="BE58" s="81">
        <v>11</v>
      </c>
      <c r="BF58" s="34">
        <f t="shared" si="67"/>
        <v>0.99963073617778375</v>
      </c>
      <c r="BG58" s="37">
        <f t="shared" si="68"/>
        <v>0.99</v>
      </c>
      <c r="BH58" s="1">
        <v>7</v>
      </c>
      <c r="BI58" s="34">
        <f t="shared" si="69"/>
        <v>0.99976501393131689</v>
      </c>
      <c r="BJ58" s="37">
        <f t="shared" si="32"/>
        <v>0.99</v>
      </c>
      <c r="BK58" s="1">
        <v>3</v>
      </c>
      <c r="BL58" s="1">
        <v>27136</v>
      </c>
      <c r="BM58" s="34">
        <f t="shared" si="70"/>
        <v>0.99988944575471694</v>
      </c>
      <c r="BN58" s="37">
        <f t="shared" si="71"/>
        <v>0.99</v>
      </c>
    </row>
    <row r="59" spans="1:66" s="7" customFormat="1" ht="14.45" x14ac:dyDescent="0.35">
      <c r="A59" s="64" t="s">
        <v>49</v>
      </c>
      <c r="B59" s="64" t="s">
        <v>50</v>
      </c>
      <c r="C59" s="65">
        <v>44774</v>
      </c>
      <c r="D59" s="6"/>
      <c r="E59" s="1">
        <v>193</v>
      </c>
      <c r="F59" s="1">
        <v>179</v>
      </c>
      <c r="G59" s="33">
        <f t="shared" si="41"/>
        <v>1.0782122905027933</v>
      </c>
      <c r="H59" s="36">
        <f t="shared" si="42"/>
        <v>0.95</v>
      </c>
      <c r="I59" s="1">
        <v>4022</v>
      </c>
      <c r="J59" s="1">
        <v>4022</v>
      </c>
      <c r="K59" s="33">
        <f t="shared" si="43"/>
        <v>1</v>
      </c>
      <c r="L59" s="36">
        <f t="shared" si="44"/>
        <v>0.97</v>
      </c>
      <c r="M59" s="1">
        <v>200</v>
      </c>
      <c r="N59" s="1">
        <v>200</v>
      </c>
      <c r="O59" s="33">
        <f t="shared" si="45"/>
        <v>1</v>
      </c>
      <c r="P59" s="36">
        <f t="shared" si="46"/>
        <v>0.75</v>
      </c>
      <c r="Q59" s="1">
        <v>14</v>
      </c>
      <c r="R59" s="33">
        <f t="shared" si="47"/>
        <v>0.92746113989637302</v>
      </c>
      <c r="S59" s="36">
        <f t="shared" si="48"/>
        <v>0.9</v>
      </c>
      <c r="T59" s="1">
        <v>0</v>
      </c>
      <c r="U59" s="33">
        <f t="shared" si="49"/>
        <v>1</v>
      </c>
      <c r="V59" s="36">
        <f t="shared" si="50"/>
        <v>0.99</v>
      </c>
      <c r="W59" s="1">
        <v>0</v>
      </c>
      <c r="X59" s="33">
        <f t="shared" si="51"/>
        <v>1</v>
      </c>
      <c r="Y59" s="36">
        <f t="shared" si="52"/>
        <v>0.99</v>
      </c>
      <c r="Z59" s="1">
        <v>193</v>
      </c>
      <c r="AA59" s="33">
        <f t="shared" si="53"/>
        <v>1</v>
      </c>
      <c r="AB59" s="36">
        <f t="shared" si="27"/>
        <v>0.99</v>
      </c>
      <c r="AC59" s="1">
        <v>4022</v>
      </c>
      <c r="AD59" s="33">
        <f t="shared" si="7"/>
        <v>1</v>
      </c>
      <c r="AE59" s="36">
        <f t="shared" si="28"/>
        <v>0.99</v>
      </c>
      <c r="AF59" s="1">
        <v>200</v>
      </c>
      <c r="AG59" s="33">
        <f t="shared" si="8"/>
        <v>1</v>
      </c>
      <c r="AH59" s="36">
        <f t="shared" si="29"/>
        <v>0.75</v>
      </c>
      <c r="AI59" s="1">
        <v>2305</v>
      </c>
      <c r="AJ59" s="34">
        <f t="shared" si="54"/>
        <v>11.94300518134715</v>
      </c>
      <c r="AK59" s="37">
        <f t="shared" si="55"/>
        <v>20</v>
      </c>
      <c r="AL59" s="1">
        <v>4022</v>
      </c>
      <c r="AM59" s="34">
        <f t="shared" si="56"/>
        <v>1</v>
      </c>
      <c r="AN59" s="37">
        <f t="shared" si="57"/>
        <v>1</v>
      </c>
      <c r="AO59" s="1">
        <f>+M59*11.4</f>
        <v>2280</v>
      </c>
      <c r="AP59" s="34">
        <f t="shared" si="58"/>
        <v>11.4</v>
      </c>
      <c r="AQ59" s="37">
        <f t="shared" si="59"/>
        <v>20</v>
      </c>
      <c r="AR59" s="1">
        <v>30172</v>
      </c>
      <c r="AS59" s="1">
        <f t="shared" si="60"/>
        <v>155</v>
      </c>
      <c r="AT59" s="32">
        <f t="shared" si="61"/>
        <v>5.1637405470232878E-3</v>
      </c>
      <c r="AU59" s="35">
        <f t="shared" si="62"/>
        <v>6.3966591541826856E-3</v>
      </c>
      <c r="AV59" s="35">
        <f t="shared" si="63"/>
        <v>0.13330239957576562</v>
      </c>
      <c r="AW59" s="35">
        <f t="shared" si="64"/>
        <v>6.6286623359406074E-3</v>
      </c>
      <c r="AX59" s="1">
        <v>214</v>
      </c>
      <c r="AY59" s="1">
        <v>30017</v>
      </c>
      <c r="AZ59" s="33">
        <f t="shared" si="65"/>
        <v>0.99287070659959353</v>
      </c>
      <c r="BA59" s="36">
        <f t="shared" si="30"/>
        <v>0.95</v>
      </c>
      <c r="BB59" s="1">
        <v>214</v>
      </c>
      <c r="BC59" s="33">
        <f t="shared" si="66"/>
        <v>0.99287070659959353</v>
      </c>
      <c r="BD59" s="36">
        <f t="shared" si="31"/>
        <v>0.95</v>
      </c>
      <c r="BE59" s="1">
        <v>20</v>
      </c>
      <c r="BF59" s="34">
        <f t="shared" si="67"/>
        <v>0.99933371089715828</v>
      </c>
      <c r="BG59" s="37">
        <f t="shared" si="68"/>
        <v>0.99</v>
      </c>
      <c r="BH59" s="1">
        <v>33</v>
      </c>
      <c r="BI59" s="34">
        <f t="shared" si="69"/>
        <v>0.99890062298031113</v>
      </c>
      <c r="BJ59" s="37">
        <f t="shared" si="32"/>
        <v>0.99</v>
      </c>
      <c r="BK59" s="1">
        <v>3</v>
      </c>
      <c r="BL59" s="1">
        <v>27807</v>
      </c>
      <c r="BM59" s="34">
        <f t="shared" si="70"/>
        <v>0.99989211349660156</v>
      </c>
      <c r="BN59" s="37">
        <f t="shared" si="71"/>
        <v>0.99</v>
      </c>
    </row>
    <row r="60" spans="1:66" s="85" customFormat="1" ht="14.45" x14ac:dyDescent="0.35">
      <c r="A60" s="97" t="s">
        <v>49</v>
      </c>
      <c r="B60" s="97" t="s">
        <v>50</v>
      </c>
      <c r="C60" s="98">
        <v>44805</v>
      </c>
      <c r="D60" s="82"/>
      <c r="E60" s="81">
        <v>104</v>
      </c>
      <c r="F60" s="81">
        <v>85</v>
      </c>
      <c r="G60" s="33">
        <f t="shared" si="41"/>
        <v>1.223529411764706</v>
      </c>
      <c r="H60" s="36">
        <f t="shared" si="42"/>
        <v>0.95</v>
      </c>
      <c r="I60" s="81">
        <v>3556</v>
      </c>
      <c r="J60" s="81">
        <v>3556</v>
      </c>
      <c r="K60" s="33">
        <f t="shared" si="43"/>
        <v>1</v>
      </c>
      <c r="L60" s="36">
        <f t="shared" si="44"/>
        <v>0.97</v>
      </c>
      <c r="M60" s="81">
        <v>182</v>
      </c>
      <c r="N60" s="81">
        <v>182</v>
      </c>
      <c r="O60" s="33">
        <f t="shared" si="45"/>
        <v>1</v>
      </c>
      <c r="P60" s="36">
        <f t="shared" si="46"/>
        <v>0.75</v>
      </c>
      <c r="Q60" s="81">
        <v>4</v>
      </c>
      <c r="R60" s="33">
        <f t="shared" si="47"/>
        <v>0.96153846153846156</v>
      </c>
      <c r="S60" s="36">
        <f t="shared" si="48"/>
        <v>0.9</v>
      </c>
      <c r="T60" s="81">
        <v>0</v>
      </c>
      <c r="U60" s="33">
        <f t="shared" si="49"/>
        <v>1</v>
      </c>
      <c r="V60" s="36">
        <f t="shared" si="50"/>
        <v>0.99</v>
      </c>
      <c r="W60" s="81">
        <v>0</v>
      </c>
      <c r="X60" s="33">
        <f t="shared" si="51"/>
        <v>1</v>
      </c>
      <c r="Y60" s="36">
        <f t="shared" si="52"/>
        <v>0.99</v>
      </c>
      <c r="Z60" s="81">
        <v>104</v>
      </c>
      <c r="AA60" s="33">
        <f t="shared" si="53"/>
        <v>1</v>
      </c>
      <c r="AB60" s="36">
        <f t="shared" si="27"/>
        <v>0.99</v>
      </c>
      <c r="AC60" s="81">
        <v>3556</v>
      </c>
      <c r="AD60" s="33">
        <f t="shared" si="7"/>
        <v>1</v>
      </c>
      <c r="AE60" s="36">
        <f t="shared" si="28"/>
        <v>0.99</v>
      </c>
      <c r="AF60" s="81">
        <v>182</v>
      </c>
      <c r="AG60" s="33">
        <f t="shared" si="8"/>
        <v>1</v>
      </c>
      <c r="AH60" s="36">
        <f t="shared" si="29"/>
        <v>0.75</v>
      </c>
      <c r="AI60" s="81">
        <v>1780</v>
      </c>
      <c r="AJ60" s="34">
        <f t="shared" si="54"/>
        <v>17.115384615384617</v>
      </c>
      <c r="AK60" s="37">
        <f t="shared" si="55"/>
        <v>20</v>
      </c>
      <c r="AL60" s="81">
        <v>3556</v>
      </c>
      <c r="AM60" s="34">
        <f t="shared" si="56"/>
        <v>1</v>
      </c>
      <c r="AN60" s="37">
        <f t="shared" si="57"/>
        <v>1</v>
      </c>
      <c r="AO60" s="83">
        <f>+M60*10.8</f>
        <v>1965.6000000000001</v>
      </c>
      <c r="AP60" s="34">
        <f t="shared" si="58"/>
        <v>10.8</v>
      </c>
      <c r="AQ60" s="37">
        <f t="shared" si="59"/>
        <v>20</v>
      </c>
      <c r="AR60" s="81">
        <v>30365</v>
      </c>
      <c r="AS60" s="81">
        <f t="shared" si="60"/>
        <v>193</v>
      </c>
      <c r="AT60" s="84">
        <f t="shared" si="61"/>
        <v>6.3966591541826379E-3</v>
      </c>
      <c r="AU60" s="35">
        <f t="shared" si="62"/>
        <v>3.4249958834184093E-3</v>
      </c>
      <c r="AV60" s="35">
        <f t="shared" si="63"/>
        <v>0.11710851309072946</v>
      </c>
      <c r="AW60" s="35">
        <f t="shared" si="64"/>
        <v>5.9937427959822166E-3</v>
      </c>
      <c r="AX60" s="81">
        <v>130</v>
      </c>
      <c r="AY60" s="81">
        <v>30172</v>
      </c>
      <c r="AZ60" s="33">
        <f t="shared" si="65"/>
        <v>0.99569136948163861</v>
      </c>
      <c r="BA60" s="36">
        <f t="shared" si="30"/>
        <v>0.95</v>
      </c>
      <c r="BB60" s="81">
        <v>130</v>
      </c>
      <c r="BC60" s="33">
        <f t="shared" si="66"/>
        <v>0.99569136948163861</v>
      </c>
      <c r="BD60" s="36">
        <f t="shared" si="31"/>
        <v>0.95</v>
      </c>
      <c r="BE60" s="81">
        <v>17</v>
      </c>
      <c r="BF60" s="34">
        <f t="shared" si="67"/>
        <v>0.99943656370144507</v>
      </c>
      <c r="BG60" s="37">
        <f t="shared" si="68"/>
        <v>0.99</v>
      </c>
      <c r="BH60" s="81">
        <v>4</v>
      </c>
      <c r="BI60" s="34">
        <f t="shared" si="69"/>
        <v>0.99986742675328122</v>
      </c>
      <c r="BJ60" s="37">
        <f t="shared" si="32"/>
        <v>0.99</v>
      </c>
      <c r="BK60" s="81">
        <v>4</v>
      </c>
      <c r="BL60" s="81">
        <v>26485</v>
      </c>
      <c r="BM60" s="34">
        <f t="shared" si="70"/>
        <v>0.9998489711157259</v>
      </c>
      <c r="BN60" s="37">
        <f t="shared" si="71"/>
        <v>0.99</v>
      </c>
    </row>
    <row r="61" spans="1:66" s="7" customFormat="1" ht="14.45" x14ac:dyDescent="0.35">
      <c r="A61" s="64" t="s">
        <v>49</v>
      </c>
      <c r="B61" s="64" t="s">
        <v>50</v>
      </c>
      <c r="C61" s="65">
        <v>44835</v>
      </c>
      <c r="D61" s="6"/>
      <c r="E61" s="1">
        <v>86</v>
      </c>
      <c r="F61" s="1">
        <v>68</v>
      </c>
      <c r="G61" s="33">
        <f t="shared" si="41"/>
        <v>1.2647058823529411</v>
      </c>
      <c r="H61" s="36">
        <f t="shared" si="42"/>
        <v>0.95</v>
      </c>
      <c r="I61" s="1">
        <v>3652</v>
      </c>
      <c r="J61" s="1">
        <v>3652</v>
      </c>
      <c r="K61" s="33">
        <f t="shared" si="43"/>
        <v>1</v>
      </c>
      <c r="L61" s="36">
        <f t="shared" si="44"/>
        <v>0.97</v>
      </c>
      <c r="M61" s="1">
        <v>146</v>
      </c>
      <c r="N61" s="1">
        <v>146</v>
      </c>
      <c r="O61" s="33">
        <f t="shared" si="45"/>
        <v>1</v>
      </c>
      <c r="P61" s="36">
        <f t="shared" si="46"/>
        <v>0.75</v>
      </c>
      <c r="Q61" s="1">
        <v>5</v>
      </c>
      <c r="R61" s="33">
        <f t="shared" si="47"/>
        <v>0.94186046511627908</v>
      </c>
      <c r="S61" s="36">
        <f t="shared" si="48"/>
        <v>0.9</v>
      </c>
      <c r="T61" s="1">
        <v>0</v>
      </c>
      <c r="U61" s="33">
        <f t="shared" si="49"/>
        <v>1</v>
      </c>
      <c r="V61" s="36">
        <f t="shared" si="50"/>
        <v>0.99</v>
      </c>
      <c r="W61" s="1">
        <v>0</v>
      </c>
      <c r="X61" s="33">
        <f t="shared" si="51"/>
        <v>1</v>
      </c>
      <c r="Y61" s="36">
        <f t="shared" si="52"/>
        <v>0.99</v>
      </c>
      <c r="Z61" s="1">
        <v>86</v>
      </c>
      <c r="AA61" s="33">
        <f t="shared" si="53"/>
        <v>1</v>
      </c>
      <c r="AB61" s="36">
        <f t="shared" si="27"/>
        <v>0.99</v>
      </c>
      <c r="AC61" s="1">
        <v>3652</v>
      </c>
      <c r="AD61" s="33">
        <f t="shared" si="7"/>
        <v>1</v>
      </c>
      <c r="AE61" s="36">
        <f t="shared" si="28"/>
        <v>0.99</v>
      </c>
      <c r="AF61" s="1">
        <v>146</v>
      </c>
      <c r="AG61" s="33">
        <f t="shared" si="8"/>
        <v>1</v>
      </c>
      <c r="AH61" s="36">
        <f t="shared" si="29"/>
        <v>0.75</v>
      </c>
      <c r="AI61" s="1">
        <v>1219</v>
      </c>
      <c r="AJ61" s="34">
        <f t="shared" si="54"/>
        <v>14.174418604651162</v>
      </c>
      <c r="AK61" s="37">
        <f t="shared" si="55"/>
        <v>20</v>
      </c>
      <c r="AL61" s="1">
        <v>3652</v>
      </c>
      <c r="AM61" s="34">
        <f t="shared" si="56"/>
        <v>1</v>
      </c>
      <c r="AN61" s="37">
        <f t="shared" si="57"/>
        <v>1</v>
      </c>
      <c r="AO61" s="83">
        <f>+M61*11.1</f>
        <v>1620.6</v>
      </c>
      <c r="AP61" s="34">
        <f t="shared" si="58"/>
        <v>11.1</v>
      </c>
      <c r="AQ61" s="37">
        <f t="shared" si="59"/>
        <v>20</v>
      </c>
      <c r="AR61" s="1">
        <v>30574</v>
      </c>
      <c r="AS61" s="1">
        <f t="shared" si="60"/>
        <v>209</v>
      </c>
      <c r="AT61" s="32">
        <f t="shared" si="61"/>
        <v>6.8829244195620642E-3</v>
      </c>
      <c r="AU61" s="35">
        <f t="shared" si="62"/>
        <v>2.8128475174985282E-3</v>
      </c>
      <c r="AV61" s="35">
        <f t="shared" si="63"/>
        <v>0.11944789690586773</v>
      </c>
      <c r="AW61" s="35">
        <f t="shared" si="64"/>
        <v>4.7752992738928505E-3</v>
      </c>
      <c r="AX61" s="1">
        <v>149</v>
      </c>
      <c r="AY61" s="1">
        <v>30365</v>
      </c>
      <c r="AZ61" s="33">
        <f t="shared" si="65"/>
        <v>0.99509303474394861</v>
      </c>
      <c r="BA61" s="36">
        <f t="shared" si="30"/>
        <v>0.95</v>
      </c>
      <c r="BB61" s="1">
        <v>149</v>
      </c>
      <c r="BC61" s="33">
        <f t="shared" si="66"/>
        <v>0.99509303474394861</v>
      </c>
      <c r="BD61" s="36">
        <f t="shared" si="31"/>
        <v>0.95</v>
      </c>
      <c r="BE61" s="1">
        <v>10</v>
      </c>
      <c r="BF61" s="34">
        <f t="shared" si="67"/>
        <v>0.99967067347274818</v>
      </c>
      <c r="BG61" s="37">
        <f t="shared" si="68"/>
        <v>0.99</v>
      </c>
      <c r="BH61" s="1">
        <v>8</v>
      </c>
      <c r="BI61" s="34">
        <f t="shared" si="69"/>
        <v>0.99973653877819857</v>
      </c>
      <c r="BJ61" s="37">
        <f t="shared" si="32"/>
        <v>0.99</v>
      </c>
      <c r="BK61" s="1">
        <v>3</v>
      </c>
      <c r="BL61" s="1">
        <v>25692</v>
      </c>
      <c r="BM61" s="34">
        <f t="shared" si="70"/>
        <v>0.99988323213451658</v>
      </c>
      <c r="BN61" s="37">
        <f t="shared" si="71"/>
        <v>0.99</v>
      </c>
    </row>
    <row r="62" spans="1:66" s="7" customFormat="1" ht="14.45" x14ac:dyDescent="0.35">
      <c r="A62" s="64" t="s">
        <v>49</v>
      </c>
      <c r="B62" s="64" t="s">
        <v>50</v>
      </c>
      <c r="C62" s="65">
        <v>44866</v>
      </c>
      <c r="D62" s="6"/>
      <c r="E62" s="1">
        <v>91</v>
      </c>
      <c r="F62" s="1">
        <v>86</v>
      </c>
      <c r="G62" s="33">
        <f t="shared" si="41"/>
        <v>1.058139534883721</v>
      </c>
      <c r="H62" s="36">
        <f t="shared" si="42"/>
        <v>0.95</v>
      </c>
      <c r="I62" s="1">
        <v>4312</v>
      </c>
      <c r="J62" s="1">
        <v>4312</v>
      </c>
      <c r="K62" s="33">
        <f t="shared" si="43"/>
        <v>1</v>
      </c>
      <c r="L62" s="36">
        <f t="shared" si="44"/>
        <v>0.97</v>
      </c>
      <c r="M62" s="1">
        <v>190</v>
      </c>
      <c r="N62" s="1">
        <v>190</v>
      </c>
      <c r="O62" s="33">
        <f t="shared" si="45"/>
        <v>1</v>
      </c>
      <c r="P62" s="36">
        <f t="shared" si="46"/>
        <v>0.75</v>
      </c>
      <c r="Q62" s="1">
        <v>1</v>
      </c>
      <c r="R62" s="33">
        <f t="shared" si="47"/>
        <v>0.98901098901098905</v>
      </c>
      <c r="S62" s="36">
        <f t="shared" si="48"/>
        <v>0.9</v>
      </c>
      <c r="T62" s="1">
        <v>0</v>
      </c>
      <c r="U62" s="33">
        <f t="shared" si="49"/>
        <v>1</v>
      </c>
      <c r="V62" s="36">
        <f t="shared" si="50"/>
        <v>0.99</v>
      </c>
      <c r="W62" s="1">
        <v>0</v>
      </c>
      <c r="X62" s="33">
        <f t="shared" si="51"/>
        <v>1</v>
      </c>
      <c r="Y62" s="36">
        <f t="shared" si="52"/>
        <v>0.99</v>
      </c>
      <c r="Z62" s="1">
        <v>91</v>
      </c>
      <c r="AA62" s="33">
        <f t="shared" si="53"/>
        <v>1</v>
      </c>
      <c r="AB62" s="36">
        <f t="shared" si="27"/>
        <v>0.99</v>
      </c>
      <c r="AC62" s="1">
        <v>4312</v>
      </c>
      <c r="AD62" s="33">
        <f t="shared" si="7"/>
        <v>1</v>
      </c>
      <c r="AE62" s="36">
        <f t="shared" si="28"/>
        <v>0.99</v>
      </c>
      <c r="AF62" s="1">
        <v>190</v>
      </c>
      <c r="AG62" s="33">
        <f t="shared" si="8"/>
        <v>1</v>
      </c>
      <c r="AH62" s="36">
        <f t="shared" si="29"/>
        <v>0.75</v>
      </c>
      <c r="AI62" s="1">
        <v>1458</v>
      </c>
      <c r="AJ62" s="34">
        <f t="shared" si="54"/>
        <v>16.021978021978022</v>
      </c>
      <c r="AK62" s="37">
        <f t="shared" si="55"/>
        <v>20</v>
      </c>
      <c r="AL62" s="1">
        <v>4312</v>
      </c>
      <c r="AM62" s="34">
        <f t="shared" si="56"/>
        <v>1</v>
      </c>
      <c r="AN62" s="37">
        <f t="shared" si="57"/>
        <v>1</v>
      </c>
      <c r="AO62" s="83">
        <f>+M62*10.4</f>
        <v>1976</v>
      </c>
      <c r="AP62" s="34">
        <f t="shared" si="58"/>
        <v>10.4</v>
      </c>
      <c r="AQ62" s="37">
        <f t="shared" si="59"/>
        <v>20</v>
      </c>
      <c r="AR62" s="1">
        <v>30719</v>
      </c>
      <c r="AS62" s="1">
        <f t="shared" si="60"/>
        <v>145</v>
      </c>
      <c r="AT62" s="32">
        <f t="shared" si="61"/>
        <v>4.7425917446195509E-3</v>
      </c>
      <c r="AU62" s="35">
        <f t="shared" si="62"/>
        <v>2.9623360135421074E-3</v>
      </c>
      <c r="AV62" s="35">
        <f t="shared" si="63"/>
        <v>0.14036915264168756</v>
      </c>
      <c r="AW62" s="35">
        <f t="shared" si="64"/>
        <v>6.1850971711318731E-3</v>
      </c>
      <c r="AX62" s="1">
        <v>134</v>
      </c>
      <c r="AY62" s="1">
        <v>30574</v>
      </c>
      <c r="AZ62" s="33">
        <f t="shared" si="65"/>
        <v>0.995617191077386</v>
      </c>
      <c r="BA62" s="36">
        <f t="shared" si="30"/>
        <v>0.95</v>
      </c>
      <c r="BB62" s="1">
        <v>134</v>
      </c>
      <c r="BC62" s="33">
        <f t="shared" si="66"/>
        <v>0.995617191077386</v>
      </c>
      <c r="BD62" s="36">
        <f t="shared" si="31"/>
        <v>0.95</v>
      </c>
      <c r="BE62" s="1">
        <v>5</v>
      </c>
      <c r="BF62" s="34">
        <f t="shared" si="67"/>
        <v>0.99983646235363377</v>
      </c>
      <c r="BG62" s="37">
        <f t="shared" si="68"/>
        <v>0.99</v>
      </c>
      <c r="BH62" s="1">
        <v>3</v>
      </c>
      <c r="BI62" s="34">
        <f t="shared" si="69"/>
        <v>0.99990187741218028</v>
      </c>
      <c r="BJ62" s="37">
        <f t="shared" si="32"/>
        <v>0.99</v>
      </c>
      <c r="BK62" s="1">
        <v>2</v>
      </c>
      <c r="BL62" s="1">
        <v>26866</v>
      </c>
      <c r="BM62" s="34">
        <f t="shared" si="70"/>
        <v>0.99992555646542103</v>
      </c>
      <c r="BN62" s="37">
        <f t="shared" si="71"/>
        <v>0.99</v>
      </c>
    </row>
    <row r="63" spans="1:66" s="7" customFormat="1" ht="14.45" x14ac:dyDescent="0.35">
      <c r="A63" s="64" t="s">
        <v>49</v>
      </c>
      <c r="B63" s="64" t="s">
        <v>50</v>
      </c>
      <c r="C63" s="65">
        <v>44896</v>
      </c>
      <c r="D63" s="6"/>
      <c r="E63" s="81">
        <v>76</v>
      </c>
      <c r="F63" s="81">
        <v>81</v>
      </c>
      <c r="G63" s="33">
        <f t="shared" si="41"/>
        <v>0.93827160493827155</v>
      </c>
      <c r="H63" s="36">
        <f t="shared" si="42"/>
        <v>0.95</v>
      </c>
      <c r="I63" s="1">
        <v>4055</v>
      </c>
      <c r="J63" s="1">
        <v>4055</v>
      </c>
      <c r="K63" s="33">
        <f t="shared" si="43"/>
        <v>1</v>
      </c>
      <c r="L63" s="36">
        <f t="shared" si="44"/>
        <v>0.97</v>
      </c>
      <c r="M63" s="1">
        <v>187</v>
      </c>
      <c r="N63" s="1">
        <v>187</v>
      </c>
      <c r="O63" s="33">
        <f t="shared" si="45"/>
        <v>1</v>
      </c>
      <c r="P63" s="36">
        <f t="shared" si="46"/>
        <v>0.75</v>
      </c>
      <c r="Q63" s="1">
        <v>2</v>
      </c>
      <c r="R63" s="33">
        <f t="shared" si="47"/>
        <v>0.97368421052631582</v>
      </c>
      <c r="S63" s="36">
        <f t="shared" si="48"/>
        <v>0.9</v>
      </c>
      <c r="T63" s="1">
        <v>0</v>
      </c>
      <c r="U63" s="33">
        <f t="shared" si="49"/>
        <v>1</v>
      </c>
      <c r="V63" s="36">
        <f t="shared" si="50"/>
        <v>0.99</v>
      </c>
      <c r="W63" s="1">
        <v>0</v>
      </c>
      <c r="X63" s="33">
        <f t="shared" si="51"/>
        <v>1</v>
      </c>
      <c r="Y63" s="36">
        <f t="shared" si="52"/>
        <v>0.99</v>
      </c>
      <c r="Z63" s="81">
        <v>76</v>
      </c>
      <c r="AA63" s="33">
        <f t="shared" si="53"/>
        <v>1</v>
      </c>
      <c r="AB63" s="36">
        <f t="shared" si="27"/>
        <v>0.99</v>
      </c>
      <c r="AC63" s="1">
        <v>4055</v>
      </c>
      <c r="AD63" s="33">
        <f t="shared" si="7"/>
        <v>1</v>
      </c>
      <c r="AE63" s="36">
        <f t="shared" si="28"/>
        <v>0.99</v>
      </c>
      <c r="AF63" s="1">
        <v>187</v>
      </c>
      <c r="AG63" s="33">
        <f t="shared" si="8"/>
        <v>1</v>
      </c>
      <c r="AH63" s="36">
        <f t="shared" si="29"/>
        <v>0.75</v>
      </c>
      <c r="AI63" s="1">
        <v>1206</v>
      </c>
      <c r="AJ63" s="34">
        <f t="shared" si="54"/>
        <v>15.868421052631579</v>
      </c>
      <c r="AK63" s="37">
        <f t="shared" si="55"/>
        <v>20</v>
      </c>
      <c r="AL63" s="1">
        <v>4055</v>
      </c>
      <c r="AM63" s="34">
        <f t="shared" si="56"/>
        <v>1</v>
      </c>
      <c r="AN63" s="37">
        <f t="shared" si="57"/>
        <v>1</v>
      </c>
      <c r="AO63" s="83">
        <f>+M63*18.4</f>
        <v>3440.7999999999997</v>
      </c>
      <c r="AP63" s="34">
        <f t="shared" si="58"/>
        <v>18.399999999999999</v>
      </c>
      <c r="AQ63" s="37">
        <f t="shared" si="59"/>
        <v>20</v>
      </c>
      <c r="AR63" s="1">
        <v>30927</v>
      </c>
      <c r="AS63" s="1">
        <f t="shared" si="60"/>
        <v>208</v>
      </c>
      <c r="AT63" s="32">
        <f t="shared" si="61"/>
        <v>6.7710537452390085E-3</v>
      </c>
      <c r="AU63" s="35">
        <f t="shared" si="62"/>
        <v>2.4573996831247775E-3</v>
      </c>
      <c r="AV63" s="35">
        <f t="shared" si="63"/>
        <v>0.13111520677724967</v>
      </c>
      <c r="AW63" s="35">
        <f t="shared" si="64"/>
        <v>6.0464965887412295E-3</v>
      </c>
      <c r="AX63" s="1">
        <v>198</v>
      </c>
      <c r="AY63" s="1">
        <v>30719</v>
      </c>
      <c r="AZ63" s="33">
        <f t="shared" si="65"/>
        <v>0.99355447768482041</v>
      </c>
      <c r="BA63" s="36">
        <f t="shared" si="30"/>
        <v>0.95</v>
      </c>
      <c r="BB63" s="1">
        <v>198</v>
      </c>
      <c r="BC63" s="33">
        <f t="shared" si="66"/>
        <v>0.99355447768482041</v>
      </c>
      <c r="BD63" s="36">
        <f t="shared" si="31"/>
        <v>0.95</v>
      </c>
      <c r="BE63" s="1">
        <v>11</v>
      </c>
      <c r="BF63" s="34">
        <f t="shared" si="67"/>
        <v>0.99964191542693448</v>
      </c>
      <c r="BG63" s="37">
        <f t="shared" si="68"/>
        <v>0.99</v>
      </c>
      <c r="BH63" s="1">
        <v>23</v>
      </c>
      <c r="BI63" s="34">
        <f t="shared" si="69"/>
        <v>0.99925127771086297</v>
      </c>
      <c r="BJ63" s="37">
        <f t="shared" si="32"/>
        <v>0.99</v>
      </c>
      <c r="BK63" s="1">
        <v>5</v>
      </c>
      <c r="BL63" s="1">
        <v>27663</v>
      </c>
      <c r="BM63" s="34">
        <f t="shared" si="70"/>
        <v>0.99981925315403242</v>
      </c>
      <c r="BN63" s="37">
        <f t="shared" si="71"/>
        <v>0.99</v>
      </c>
    </row>
    <row r="64" spans="1:66" s="7" customFormat="1" ht="14.45" x14ac:dyDescent="0.35">
      <c r="A64" s="66" t="s">
        <v>49</v>
      </c>
      <c r="B64" s="66" t="s">
        <v>50</v>
      </c>
      <c r="C64" s="67">
        <v>44927</v>
      </c>
      <c r="D64" s="6"/>
      <c r="E64" s="81">
        <v>66</v>
      </c>
      <c r="F64" s="81">
        <v>71</v>
      </c>
      <c r="G64" s="33">
        <f t="shared" ref="G64:G75" si="72">E64/F64*1</f>
        <v>0.92957746478873238</v>
      </c>
      <c r="H64" s="36">
        <f t="shared" si="42"/>
        <v>0.95</v>
      </c>
      <c r="I64" s="1">
        <v>3863</v>
      </c>
      <c r="J64" s="1">
        <v>3863</v>
      </c>
      <c r="K64" s="33">
        <f t="shared" ref="K64:K75" si="73">I64/J64*1</f>
        <v>1</v>
      </c>
      <c r="L64" s="36">
        <f t="shared" si="44"/>
        <v>0.97</v>
      </c>
      <c r="M64" s="1">
        <v>171</v>
      </c>
      <c r="N64" s="1">
        <v>171</v>
      </c>
      <c r="O64" s="33">
        <f t="shared" ref="O64:O75" si="74">M64/N64*1</f>
        <v>1</v>
      </c>
      <c r="P64" s="36">
        <f t="shared" si="46"/>
        <v>0.75</v>
      </c>
      <c r="Q64" s="1">
        <v>6</v>
      </c>
      <c r="R64" s="33">
        <f t="shared" ref="R64:R75" si="75">(1-Q64/E64)*1</f>
        <v>0.90909090909090906</v>
      </c>
      <c r="S64" s="36">
        <f t="shared" si="48"/>
        <v>0.9</v>
      </c>
      <c r="T64" s="1">
        <v>0</v>
      </c>
      <c r="U64" s="33">
        <f t="shared" ref="U64:U75" si="76">(1-T64/I64)*1</f>
        <v>1</v>
      </c>
      <c r="V64" s="36">
        <f t="shared" si="50"/>
        <v>0.99</v>
      </c>
      <c r="W64" s="1">
        <v>0</v>
      </c>
      <c r="X64" s="33">
        <f t="shared" ref="X64:X75" si="77">(1-W64/M64)*1</f>
        <v>1</v>
      </c>
      <c r="Y64" s="36">
        <f t="shared" si="52"/>
        <v>0.99</v>
      </c>
      <c r="Z64" s="81">
        <v>66</v>
      </c>
      <c r="AA64" s="33">
        <f t="shared" ref="AA64:AA75" si="78">Z64/E64*1</f>
        <v>1</v>
      </c>
      <c r="AB64" s="36">
        <f t="shared" si="27"/>
        <v>0.99</v>
      </c>
      <c r="AC64" s="1">
        <v>3863</v>
      </c>
      <c r="AD64" s="33">
        <f t="shared" ref="AD64:AD75" si="79">AC64/I64*1</f>
        <v>1</v>
      </c>
      <c r="AE64" s="36">
        <f t="shared" si="28"/>
        <v>0.99</v>
      </c>
      <c r="AF64" s="1">
        <v>171</v>
      </c>
      <c r="AG64" s="33">
        <f t="shared" ref="AG64:AG75" si="80">AF64/M64*1</f>
        <v>1</v>
      </c>
      <c r="AH64" s="36">
        <f t="shared" si="29"/>
        <v>0.75</v>
      </c>
      <c r="AI64" s="1">
        <v>836</v>
      </c>
      <c r="AJ64" s="34">
        <f t="shared" ref="AJ64:AJ75" si="81">AI64/E64</f>
        <v>12.666666666666666</v>
      </c>
      <c r="AK64" s="37">
        <f t="shared" si="55"/>
        <v>20</v>
      </c>
      <c r="AL64" s="1">
        <v>3863</v>
      </c>
      <c r="AM64" s="34">
        <f t="shared" ref="AM64:AM75" si="82">AL64/I64</f>
        <v>1</v>
      </c>
      <c r="AN64" s="37">
        <f t="shared" si="57"/>
        <v>1</v>
      </c>
      <c r="AO64" s="83">
        <f>+M64*19.2</f>
        <v>3283.2</v>
      </c>
      <c r="AP64" s="34">
        <f t="shared" ref="AP64:AP75" si="83">AO64/M64</f>
        <v>19.2</v>
      </c>
      <c r="AQ64" s="37">
        <f t="shared" si="59"/>
        <v>20</v>
      </c>
      <c r="AR64" s="1">
        <v>31223</v>
      </c>
      <c r="AS64" s="1">
        <f t="shared" ref="AS64:AS75" si="84">+AR64-AR63</f>
        <v>296</v>
      </c>
      <c r="AT64" s="32">
        <f t="shared" ref="AT64:AT75" si="85">+AR64/AR63-1</f>
        <v>9.5709250816438107E-3</v>
      </c>
      <c r="AU64" s="35">
        <f t="shared" ref="AU64:AU75" si="86">E64/AR64</f>
        <v>2.113826345962912E-3</v>
      </c>
      <c r="AV64" s="35">
        <f t="shared" ref="AV64:AV75" si="87">I64/AR64</f>
        <v>0.1237228965826474</v>
      </c>
      <c r="AW64" s="35">
        <f t="shared" ref="AW64:AW75" si="88">M64/AR64</f>
        <v>5.4767318963584539E-3</v>
      </c>
      <c r="AX64" s="1">
        <v>318</v>
      </c>
      <c r="AY64" s="1">
        <v>30927</v>
      </c>
      <c r="AZ64" s="33">
        <f t="shared" ref="AZ64:AZ75" si="89">(1-AX64/AY64)*1</f>
        <v>0.98971772237850419</v>
      </c>
      <c r="BA64" s="36">
        <f t="shared" si="30"/>
        <v>0.95</v>
      </c>
      <c r="BB64" s="1">
        <v>318</v>
      </c>
      <c r="BC64" s="33">
        <f t="shared" ref="BC64:BC75" si="90">(1-BB64/AY64)*1</f>
        <v>0.98971772237850419</v>
      </c>
      <c r="BD64" s="36">
        <f t="shared" si="31"/>
        <v>0.95</v>
      </c>
      <c r="BE64" s="1">
        <v>24</v>
      </c>
      <c r="BF64" s="34">
        <f t="shared" ref="BF64:BF75" si="91">1-BE64/AY64</f>
        <v>0.99922397904743432</v>
      </c>
      <c r="BG64" s="37">
        <f t="shared" si="68"/>
        <v>0.99</v>
      </c>
      <c r="BH64" s="1">
        <v>4</v>
      </c>
      <c r="BI64" s="34">
        <f t="shared" ref="BI64:BI75" si="92">1-BH64/AY64</f>
        <v>0.9998706631745724</v>
      </c>
      <c r="BJ64" s="37">
        <f t="shared" si="32"/>
        <v>0.99</v>
      </c>
      <c r="BK64" s="1">
        <v>5</v>
      </c>
      <c r="BL64" s="1">
        <v>26755</v>
      </c>
      <c r="BM64" s="34">
        <f t="shared" ref="BM64:BM75" si="93">1-BK64/BL64</f>
        <v>0.9998131190431695</v>
      </c>
      <c r="BN64" s="37">
        <f t="shared" si="71"/>
        <v>0.99</v>
      </c>
    </row>
    <row r="65" spans="1:66" s="7" customFormat="1" ht="14.45" x14ac:dyDescent="0.35">
      <c r="A65" s="66" t="s">
        <v>49</v>
      </c>
      <c r="B65" s="66" t="s">
        <v>50</v>
      </c>
      <c r="C65" s="67">
        <v>44958</v>
      </c>
      <c r="D65" s="6"/>
      <c r="E65" s="81">
        <v>99</v>
      </c>
      <c r="F65" s="81">
        <v>93</v>
      </c>
      <c r="G65" s="33">
        <f t="shared" si="72"/>
        <v>1.064516129032258</v>
      </c>
      <c r="H65" s="36">
        <f t="shared" si="42"/>
        <v>0.95</v>
      </c>
      <c r="I65" s="1">
        <v>3508</v>
      </c>
      <c r="J65" s="1">
        <v>3508</v>
      </c>
      <c r="K65" s="33">
        <f t="shared" si="73"/>
        <v>1</v>
      </c>
      <c r="L65" s="36">
        <f t="shared" si="44"/>
        <v>0.97</v>
      </c>
      <c r="M65" s="1">
        <v>164</v>
      </c>
      <c r="N65" s="1">
        <v>164</v>
      </c>
      <c r="O65" s="33">
        <f t="shared" si="74"/>
        <v>1</v>
      </c>
      <c r="P65" s="36">
        <f t="shared" si="46"/>
        <v>0.75</v>
      </c>
      <c r="Q65" s="1">
        <v>3</v>
      </c>
      <c r="R65" s="33">
        <f t="shared" si="75"/>
        <v>0.96969696969696972</v>
      </c>
      <c r="S65" s="36">
        <f t="shared" si="48"/>
        <v>0.9</v>
      </c>
      <c r="T65" s="1">
        <v>0</v>
      </c>
      <c r="U65" s="33">
        <f t="shared" si="76"/>
        <v>1</v>
      </c>
      <c r="V65" s="36">
        <f t="shared" si="50"/>
        <v>0.99</v>
      </c>
      <c r="W65" s="1">
        <v>0</v>
      </c>
      <c r="X65" s="33">
        <f t="shared" si="77"/>
        <v>1</v>
      </c>
      <c r="Y65" s="36">
        <f t="shared" si="52"/>
        <v>0.99</v>
      </c>
      <c r="Z65" s="81">
        <v>99</v>
      </c>
      <c r="AA65" s="33">
        <f t="shared" si="78"/>
        <v>1</v>
      </c>
      <c r="AB65" s="36">
        <f t="shared" si="27"/>
        <v>0.99</v>
      </c>
      <c r="AC65" s="1">
        <v>3508</v>
      </c>
      <c r="AD65" s="33">
        <f t="shared" si="79"/>
        <v>1</v>
      </c>
      <c r="AE65" s="36">
        <f t="shared" si="28"/>
        <v>0.99</v>
      </c>
      <c r="AF65" s="1">
        <v>164</v>
      </c>
      <c r="AG65" s="33">
        <f t="shared" si="80"/>
        <v>1</v>
      </c>
      <c r="AH65" s="36">
        <f t="shared" si="29"/>
        <v>0.75</v>
      </c>
      <c r="AI65" s="1">
        <v>1259</v>
      </c>
      <c r="AJ65" s="34">
        <f t="shared" si="81"/>
        <v>12.717171717171718</v>
      </c>
      <c r="AK65" s="37">
        <f t="shared" si="55"/>
        <v>20</v>
      </c>
      <c r="AL65" s="1">
        <v>3508</v>
      </c>
      <c r="AM65" s="34">
        <f t="shared" si="82"/>
        <v>1</v>
      </c>
      <c r="AN65" s="37">
        <f t="shared" si="57"/>
        <v>1</v>
      </c>
      <c r="AO65" s="83">
        <f>+M65*19.7</f>
        <v>3230.7999999999997</v>
      </c>
      <c r="AP65" s="34">
        <f t="shared" si="83"/>
        <v>19.7</v>
      </c>
      <c r="AQ65" s="37">
        <f t="shared" si="59"/>
        <v>20</v>
      </c>
      <c r="AR65" s="1">
        <v>31503</v>
      </c>
      <c r="AS65" s="1">
        <f t="shared" si="84"/>
        <v>280</v>
      </c>
      <c r="AT65" s="32">
        <f t="shared" si="85"/>
        <v>8.9677481343881649E-3</v>
      </c>
      <c r="AU65" s="35">
        <f t="shared" si="86"/>
        <v>3.1425578516331779E-3</v>
      </c>
      <c r="AV65" s="35">
        <f t="shared" si="87"/>
        <v>0.1113544741770625</v>
      </c>
      <c r="AW65" s="35">
        <f t="shared" si="88"/>
        <v>5.2058534107862747E-3</v>
      </c>
      <c r="AX65" s="1">
        <v>391</v>
      </c>
      <c r="AY65" s="1">
        <v>31223</v>
      </c>
      <c r="AZ65" s="33">
        <f t="shared" si="89"/>
        <v>0.98747718028376519</v>
      </c>
      <c r="BA65" s="36">
        <f t="shared" si="30"/>
        <v>0.95</v>
      </c>
      <c r="BB65" s="1">
        <v>391</v>
      </c>
      <c r="BC65" s="33">
        <f t="shared" si="90"/>
        <v>0.98747718028376519</v>
      </c>
      <c r="BD65" s="36">
        <f t="shared" si="31"/>
        <v>0.95</v>
      </c>
      <c r="BE65" s="1">
        <v>18</v>
      </c>
      <c r="BF65" s="34">
        <f t="shared" si="91"/>
        <v>0.99942350190564644</v>
      </c>
      <c r="BG65" s="37">
        <f t="shared" si="68"/>
        <v>0.99</v>
      </c>
      <c r="BH65" s="1">
        <v>2</v>
      </c>
      <c r="BI65" s="34">
        <f t="shared" si="92"/>
        <v>0.99993594465618296</v>
      </c>
      <c r="BJ65" s="37">
        <f t="shared" si="32"/>
        <v>0.99</v>
      </c>
      <c r="BK65" s="1">
        <v>4</v>
      </c>
      <c r="BL65" s="1">
        <v>27243</v>
      </c>
      <c r="BM65" s="34">
        <f t="shared" si="93"/>
        <v>0.9998531732922219</v>
      </c>
      <c r="BN65" s="37">
        <f t="shared" si="71"/>
        <v>0.99</v>
      </c>
    </row>
    <row r="66" spans="1:66" s="7" customFormat="1" ht="14.45" x14ac:dyDescent="0.35">
      <c r="A66" s="66" t="s">
        <v>49</v>
      </c>
      <c r="B66" s="66" t="s">
        <v>50</v>
      </c>
      <c r="C66" s="67">
        <v>44986</v>
      </c>
      <c r="D66" s="6"/>
      <c r="E66" s="81">
        <v>81</v>
      </c>
      <c r="F66" s="81">
        <v>97</v>
      </c>
      <c r="G66" s="33">
        <f t="shared" si="72"/>
        <v>0.83505154639175261</v>
      </c>
      <c r="H66" s="36">
        <f t="shared" si="42"/>
        <v>0.95</v>
      </c>
      <c r="I66" s="1">
        <v>4254</v>
      </c>
      <c r="J66" s="1">
        <v>4254</v>
      </c>
      <c r="K66" s="33">
        <f t="shared" si="73"/>
        <v>1</v>
      </c>
      <c r="L66" s="36">
        <f t="shared" si="44"/>
        <v>0.97</v>
      </c>
      <c r="M66" s="1">
        <v>209</v>
      </c>
      <c r="N66" s="1">
        <v>209</v>
      </c>
      <c r="O66" s="33">
        <f t="shared" si="74"/>
        <v>1</v>
      </c>
      <c r="P66" s="36">
        <f t="shared" si="46"/>
        <v>0.75</v>
      </c>
      <c r="Q66" s="1">
        <v>6</v>
      </c>
      <c r="R66" s="33">
        <f t="shared" si="75"/>
        <v>0.92592592592592593</v>
      </c>
      <c r="S66" s="36">
        <f t="shared" si="48"/>
        <v>0.9</v>
      </c>
      <c r="T66" s="1">
        <v>0</v>
      </c>
      <c r="U66" s="33">
        <f t="shared" si="76"/>
        <v>1</v>
      </c>
      <c r="V66" s="36">
        <f t="shared" si="50"/>
        <v>0.99</v>
      </c>
      <c r="W66" s="1">
        <v>0</v>
      </c>
      <c r="X66" s="33">
        <f t="shared" si="77"/>
        <v>1</v>
      </c>
      <c r="Y66" s="36">
        <f t="shared" si="52"/>
        <v>0.99</v>
      </c>
      <c r="Z66" s="81">
        <v>81</v>
      </c>
      <c r="AA66" s="33">
        <f t="shared" si="78"/>
        <v>1</v>
      </c>
      <c r="AB66" s="36">
        <f t="shared" si="27"/>
        <v>0.99</v>
      </c>
      <c r="AC66" s="1">
        <v>4254</v>
      </c>
      <c r="AD66" s="33">
        <f t="shared" si="79"/>
        <v>1</v>
      </c>
      <c r="AE66" s="36">
        <f t="shared" si="28"/>
        <v>0.99</v>
      </c>
      <c r="AF66" s="1">
        <v>209</v>
      </c>
      <c r="AG66" s="33">
        <f t="shared" si="80"/>
        <v>1</v>
      </c>
      <c r="AH66" s="36">
        <f t="shared" si="29"/>
        <v>0.75</v>
      </c>
      <c r="AI66" s="1">
        <v>1099</v>
      </c>
      <c r="AJ66" s="34">
        <f t="shared" si="81"/>
        <v>13.567901234567902</v>
      </c>
      <c r="AK66" s="37">
        <f t="shared" si="55"/>
        <v>20</v>
      </c>
      <c r="AL66" s="1">
        <v>4254</v>
      </c>
      <c r="AM66" s="34">
        <f t="shared" si="82"/>
        <v>1</v>
      </c>
      <c r="AN66" s="37">
        <f t="shared" si="57"/>
        <v>1</v>
      </c>
      <c r="AO66" s="83">
        <f>+M66*19.7</f>
        <v>4117.3</v>
      </c>
      <c r="AP66" s="34">
        <f t="shared" si="83"/>
        <v>19.7</v>
      </c>
      <c r="AQ66" s="37">
        <f t="shared" si="59"/>
        <v>20</v>
      </c>
      <c r="AR66" s="1">
        <v>31896</v>
      </c>
      <c r="AS66" s="1">
        <f t="shared" si="84"/>
        <v>393</v>
      </c>
      <c r="AT66" s="32">
        <f t="shared" si="85"/>
        <v>1.2475002380725631E-2</v>
      </c>
      <c r="AU66" s="35">
        <f t="shared" si="86"/>
        <v>2.5395033860045146E-3</v>
      </c>
      <c r="AV66" s="35">
        <f t="shared" si="87"/>
        <v>0.13337095560571857</v>
      </c>
      <c r="AW66" s="35">
        <f t="shared" si="88"/>
        <v>6.5525457737647353E-3</v>
      </c>
      <c r="AX66" s="1">
        <v>301</v>
      </c>
      <c r="AY66" s="1">
        <v>31503</v>
      </c>
      <c r="AZ66" s="33">
        <f t="shared" si="89"/>
        <v>0.99044535441069104</v>
      </c>
      <c r="BA66" s="36">
        <f t="shared" si="30"/>
        <v>0.95</v>
      </c>
      <c r="BB66" s="1">
        <v>301</v>
      </c>
      <c r="BC66" s="33">
        <f t="shared" si="90"/>
        <v>0.99044535441069104</v>
      </c>
      <c r="BD66" s="36">
        <f t="shared" si="31"/>
        <v>0.95</v>
      </c>
      <c r="BE66" s="1">
        <v>30</v>
      </c>
      <c r="BF66" s="34">
        <f t="shared" si="91"/>
        <v>0.99904770974192936</v>
      </c>
      <c r="BG66" s="37">
        <f t="shared" si="68"/>
        <v>0.99</v>
      </c>
      <c r="BH66" s="1">
        <v>4</v>
      </c>
      <c r="BI66" s="34">
        <f t="shared" si="92"/>
        <v>0.99987302796559063</v>
      </c>
      <c r="BJ66" s="37">
        <f t="shared" si="32"/>
        <v>0.99</v>
      </c>
      <c r="BK66" s="1">
        <v>1</v>
      </c>
      <c r="BL66" s="1">
        <v>29632</v>
      </c>
      <c r="BM66" s="34">
        <f t="shared" si="93"/>
        <v>0.99996625269978401</v>
      </c>
      <c r="BN66" s="37">
        <f t="shared" si="71"/>
        <v>0.99</v>
      </c>
    </row>
    <row r="67" spans="1:66" s="7" customFormat="1" ht="14.45" x14ac:dyDescent="0.35">
      <c r="A67" s="66" t="s">
        <v>49</v>
      </c>
      <c r="B67" s="66" t="s">
        <v>50</v>
      </c>
      <c r="C67" s="67">
        <v>45017</v>
      </c>
      <c r="D67" s="6"/>
      <c r="E67" s="81">
        <v>74</v>
      </c>
      <c r="F67" s="81">
        <v>73</v>
      </c>
      <c r="G67" s="33">
        <f t="shared" si="72"/>
        <v>1.0136986301369864</v>
      </c>
      <c r="H67" s="36">
        <f t="shared" si="42"/>
        <v>0.95</v>
      </c>
      <c r="I67" s="1">
        <v>3551</v>
      </c>
      <c r="J67" s="1">
        <v>3551</v>
      </c>
      <c r="K67" s="33">
        <f t="shared" si="73"/>
        <v>1</v>
      </c>
      <c r="L67" s="36">
        <f t="shared" si="44"/>
        <v>0.97</v>
      </c>
      <c r="M67" s="1">
        <v>139</v>
      </c>
      <c r="N67" s="1">
        <v>139</v>
      </c>
      <c r="O67" s="33">
        <f t="shared" si="74"/>
        <v>1</v>
      </c>
      <c r="P67" s="36">
        <f t="shared" si="46"/>
        <v>0.75</v>
      </c>
      <c r="Q67" s="1">
        <v>1</v>
      </c>
      <c r="R67" s="33">
        <f t="shared" si="75"/>
        <v>0.98648648648648651</v>
      </c>
      <c r="S67" s="36">
        <f t="shared" si="48"/>
        <v>0.9</v>
      </c>
      <c r="T67" s="1">
        <v>0</v>
      </c>
      <c r="U67" s="33">
        <f t="shared" si="76"/>
        <v>1</v>
      </c>
      <c r="V67" s="36">
        <f t="shared" si="50"/>
        <v>0.99</v>
      </c>
      <c r="W67" s="1">
        <v>0</v>
      </c>
      <c r="X67" s="33">
        <f t="shared" si="77"/>
        <v>1</v>
      </c>
      <c r="Y67" s="36">
        <f t="shared" si="52"/>
        <v>0.99</v>
      </c>
      <c r="Z67" s="81">
        <v>74</v>
      </c>
      <c r="AA67" s="33">
        <f t="shared" si="78"/>
        <v>1</v>
      </c>
      <c r="AB67" s="36">
        <f t="shared" si="27"/>
        <v>0.99</v>
      </c>
      <c r="AC67" s="1">
        <v>3551</v>
      </c>
      <c r="AD67" s="33">
        <f t="shared" si="79"/>
        <v>1</v>
      </c>
      <c r="AE67" s="36">
        <f t="shared" si="28"/>
        <v>0.99</v>
      </c>
      <c r="AF67" s="1">
        <v>139</v>
      </c>
      <c r="AG67" s="33">
        <f t="shared" si="80"/>
        <v>1</v>
      </c>
      <c r="AH67" s="36">
        <f t="shared" si="29"/>
        <v>0.75</v>
      </c>
      <c r="AI67" s="1">
        <v>1122</v>
      </c>
      <c r="AJ67" s="34">
        <f t="shared" si="81"/>
        <v>15.162162162162161</v>
      </c>
      <c r="AK67" s="37">
        <f t="shared" si="55"/>
        <v>20</v>
      </c>
      <c r="AL67" s="1">
        <v>3551</v>
      </c>
      <c r="AM67" s="34">
        <f t="shared" si="82"/>
        <v>1</v>
      </c>
      <c r="AN67" s="37">
        <f t="shared" si="57"/>
        <v>1</v>
      </c>
      <c r="AO67" s="83">
        <f>+M67*19.9</f>
        <v>2766.1</v>
      </c>
      <c r="AP67" s="34">
        <f t="shared" si="83"/>
        <v>19.899999999999999</v>
      </c>
      <c r="AQ67" s="37">
        <f t="shared" si="59"/>
        <v>20</v>
      </c>
      <c r="AR67" s="1">
        <v>32061</v>
      </c>
      <c r="AS67" s="1">
        <f t="shared" si="84"/>
        <v>165</v>
      </c>
      <c r="AT67" s="32">
        <f t="shared" si="85"/>
        <v>5.1730624529722213E-3</v>
      </c>
      <c r="AU67" s="35">
        <f t="shared" si="86"/>
        <v>2.3081001840242039E-3</v>
      </c>
      <c r="AV67" s="35">
        <f t="shared" si="87"/>
        <v>0.11075761829013443</v>
      </c>
      <c r="AW67" s="35">
        <f t="shared" si="88"/>
        <v>4.335485480802221E-3</v>
      </c>
      <c r="AX67" s="1">
        <v>219</v>
      </c>
      <c r="AY67" s="1">
        <v>31896</v>
      </c>
      <c r="AZ67" s="33">
        <f t="shared" si="89"/>
        <v>0.99313393528969152</v>
      </c>
      <c r="BA67" s="36">
        <f t="shared" si="30"/>
        <v>0.95</v>
      </c>
      <c r="BB67" s="1">
        <v>219</v>
      </c>
      <c r="BC67" s="33">
        <f t="shared" si="90"/>
        <v>0.99313393528969152</v>
      </c>
      <c r="BD67" s="36">
        <f t="shared" si="31"/>
        <v>0.95</v>
      </c>
      <c r="BE67" s="1">
        <v>37</v>
      </c>
      <c r="BF67" s="34">
        <f t="shared" si="91"/>
        <v>0.99883997993478801</v>
      </c>
      <c r="BG67" s="37">
        <f t="shared" si="68"/>
        <v>0.99</v>
      </c>
      <c r="BH67" s="1">
        <v>11</v>
      </c>
      <c r="BI67" s="34">
        <f t="shared" si="92"/>
        <v>0.99965512916980181</v>
      </c>
      <c r="BJ67" s="37">
        <f t="shared" si="32"/>
        <v>0.99</v>
      </c>
      <c r="BK67" s="1">
        <v>3</v>
      </c>
      <c r="BL67" s="1">
        <v>29584</v>
      </c>
      <c r="BM67" s="34">
        <f t="shared" si="93"/>
        <v>0.99989859383450519</v>
      </c>
      <c r="BN67" s="37">
        <f t="shared" si="71"/>
        <v>0.99</v>
      </c>
    </row>
    <row r="68" spans="1:66" s="7" customFormat="1" ht="14.45" x14ac:dyDescent="0.35">
      <c r="A68" s="66" t="s">
        <v>49</v>
      </c>
      <c r="B68" s="66" t="s">
        <v>50</v>
      </c>
      <c r="C68" s="67">
        <v>45047</v>
      </c>
      <c r="D68" s="6"/>
      <c r="E68" s="81">
        <v>67</v>
      </c>
      <c r="F68" s="81">
        <v>59</v>
      </c>
      <c r="G68" s="33">
        <f t="shared" si="72"/>
        <v>1.1355932203389831</v>
      </c>
      <c r="H68" s="36">
        <f t="shared" si="42"/>
        <v>0.95</v>
      </c>
      <c r="I68" s="1">
        <v>3041</v>
      </c>
      <c r="J68" s="1">
        <v>3041</v>
      </c>
      <c r="K68" s="33">
        <f t="shared" si="73"/>
        <v>1</v>
      </c>
      <c r="L68" s="36">
        <f t="shared" si="44"/>
        <v>0.97</v>
      </c>
      <c r="M68" s="1">
        <v>620</v>
      </c>
      <c r="N68" s="1">
        <v>620</v>
      </c>
      <c r="O68" s="33">
        <f t="shared" si="74"/>
        <v>1</v>
      </c>
      <c r="P68" s="36">
        <f t="shared" si="46"/>
        <v>0.75</v>
      </c>
      <c r="Q68" s="1">
        <v>1</v>
      </c>
      <c r="R68" s="33">
        <f t="shared" si="75"/>
        <v>0.9850746268656716</v>
      </c>
      <c r="S68" s="36">
        <f t="shared" si="48"/>
        <v>0.9</v>
      </c>
      <c r="T68" s="1">
        <v>0</v>
      </c>
      <c r="U68" s="33">
        <f t="shared" si="76"/>
        <v>1</v>
      </c>
      <c r="V68" s="36">
        <f t="shared" si="50"/>
        <v>0.99</v>
      </c>
      <c r="W68" s="1">
        <v>0</v>
      </c>
      <c r="X68" s="33">
        <f t="shared" si="77"/>
        <v>1</v>
      </c>
      <c r="Y68" s="36">
        <f t="shared" si="52"/>
        <v>0.99</v>
      </c>
      <c r="Z68" s="81">
        <v>67</v>
      </c>
      <c r="AA68" s="33">
        <f t="shared" si="78"/>
        <v>1</v>
      </c>
      <c r="AB68" s="36">
        <f t="shared" si="27"/>
        <v>0.99</v>
      </c>
      <c r="AC68" s="1">
        <v>3041</v>
      </c>
      <c r="AD68" s="33">
        <f t="shared" si="79"/>
        <v>1</v>
      </c>
      <c r="AE68" s="36">
        <f t="shared" si="28"/>
        <v>0.99</v>
      </c>
      <c r="AF68" s="1">
        <v>620</v>
      </c>
      <c r="AG68" s="33">
        <f t="shared" si="80"/>
        <v>1</v>
      </c>
      <c r="AH68" s="36">
        <f t="shared" si="29"/>
        <v>0.75</v>
      </c>
      <c r="AI68" s="1">
        <v>1179</v>
      </c>
      <c r="AJ68" s="34">
        <f t="shared" si="81"/>
        <v>17.597014925373134</v>
      </c>
      <c r="AK68" s="37">
        <f t="shared" si="55"/>
        <v>20</v>
      </c>
      <c r="AL68" s="1">
        <v>3041</v>
      </c>
      <c r="AM68" s="34">
        <f t="shared" si="82"/>
        <v>1</v>
      </c>
      <c r="AN68" s="37">
        <f t="shared" si="57"/>
        <v>1</v>
      </c>
      <c r="AO68" s="83">
        <f>+M68*19.7</f>
        <v>12214</v>
      </c>
      <c r="AP68" s="34">
        <f t="shared" si="83"/>
        <v>19.7</v>
      </c>
      <c r="AQ68" s="37">
        <f t="shared" si="59"/>
        <v>20</v>
      </c>
      <c r="AR68" s="1">
        <v>32273</v>
      </c>
      <c r="AS68" s="1">
        <f t="shared" si="84"/>
        <v>212</v>
      </c>
      <c r="AT68" s="32">
        <f t="shared" si="85"/>
        <v>6.6123951217991195E-3</v>
      </c>
      <c r="AU68" s="35">
        <f t="shared" si="86"/>
        <v>2.0760387940383603E-3</v>
      </c>
      <c r="AV68" s="35">
        <f t="shared" si="87"/>
        <v>9.4227372726427658E-2</v>
      </c>
      <c r="AW68" s="35">
        <f t="shared" si="88"/>
        <v>1.9211105258265422E-2</v>
      </c>
      <c r="AX68" s="1">
        <v>160</v>
      </c>
      <c r="AY68" s="1">
        <v>32061</v>
      </c>
      <c r="AZ68" s="33">
        <f t="shared" si="89"/>
        <v>0.99500951311562336</v>
      </c>
      <c r="BA68" s="36">
        <f t="shared" si="30"/>
        <v>0.95</v>
      </c>
      <c r="BB68" s="1">
        <v>160</v>
      </c>
      <c r="BC68" s="33">
        <f t="shared" si="90"/>
        <v>0.99500951311562336</v>
      </c>
      <c r="BD68" s="36">
        <f t="shared" si="31"/>
        <v>0.95</v>
      </c>
      <c r="BE68" s="1">
        <v>26</v>
      </c>
      <c r="BF68" s="34">
        <f t="shared" si="91"/>
        <v>0.99918904588128876</v>
      </c>
      <c r="BG68" s="37">
        <f t="shared" si="68"/>
        <v>0.99</v>
      </c>
      <c r="BH68" s="1">
        <v>3</v>
      </c>
      <c r="BI68" s="34">
        <f t="shared" si="92"/>
        <v>0.99990642837091792</v>
      </c>
      <c r="BJ68" s="37">
        <f t="shared" si="32"/>
        <v>0.99</v>
      </c>
      <c r="BK68" s="1">
        <v>5</v>
      </c>
      <c r="BL68" s="1">
        <v>28739</v>
      </c>
      <c r="BM68" s="34">
        <f t="shared" si="93"/>
        <v>0.99982602039041024</v>
      </c>
      <c r="BN68" s="37">
        <f t="shared" si="71"/>
        <v>0.99</v>
      </c>
    </row>
    <row r="69" spans="1:66" s="7" customFormat="1" ht="14.45" x14ac:dyDescent="0.35">
      <c r="A69" s="66" t="s">
        <v>49</v>
      </c>
      <c r="B69" s="66" t="s">
        <v>50</v>
      </c>
      <c r="C69" s="67">
        <v>45078</v>
      </c>
      <c r="D69" s="6"/>
      <c r="E69" s="81">
        <v>86</v>
      </c>
      <c r="F69" s="81">
        <v>74</v>
      </c>
      <c r="G69" s="33">
        <f t="shared" si="72"/>
        <v>1.1621621621621621</v>
      </c>
      <c r="H69" s="36">
        <f t="shared" si="42"/>
        <v>0.95</v>
      </c>
      <c r="I69" s="1">
        <v>2641</v>
      </c>
      <c r="J69" s="1">
        <v>2641</v>
      </c>
      <c r="K69" s="33">
        <f t="shared" si="73"/>
        <v>1</v>
      </c>
      <c r="L69" s="36">
        <f t="shared" si="44"/>
        <v>0.97</v>
      </c>
      <c r="M69" s="1">
        <v>825</v>
      </c>
      <c r="N69" s="1">
        <v>825</v>
      </c>
      <c r="O69" s="33">
        <f t="shared" si="74"/>
        <v>1</v>
      </c>
      <c r="P69" s="36">
        <f t="shared" si="46"/>
        <v>0.75</v>
      </c>
      <c r="Q69" s="1">
        <v>1</v>
      </c>
      <c r="R69" s="33">
        <f t="shared" si="75"/>
        <v>0.98837209302325579</v>
      </c>
      <c r="S69" s="36">
        <f t="shared" si="48"/>
        <v>0.9</v>
      </c>
      <c r="T69" s="1">
        <v>0</v>
      </c>
      <c r="U69" s="33">
        <f t="shared" si="76"/>
        <v>1</v>
      </c>
      <c r="V69" s="36">
        <f t="shared" si="50"/>
        <v>0.99</v>
      </c>
      <c r="W69" s="1">
        <v>0</v>
      </c>
      <c r="X69" s="33">
        <f t="shared" si="77"/>
        <v>1</v>
      </c>
      <c r="Y69" s="36">
        <f t="shared" si="52"/>
        <v>0.99</v>
      </c>
      <c r="Z69" s="81">
        <v>86</v>
      </c>
      <c r="AA69" s="33">
        <f t="shared" si="78"/>
        <v>1</v>
      </c>
      <c r="AB69" s="36">
        <f t="shared" si="27"/>
        <v>0.99</v>
      </c>
      <c r="AC69" s="1">
        <v>2641</v>
      </c>
      <c r="AD69" s="33">
        <f t="shared" si="79"/>
        <v>1</v>
      </c>
      <c r="AE69" s="36">
        <f t="shared" si="28"/>
        <v>0.99</v>
      </c>
      <c r="AF69" s="1">
        <v>825</v>
      </c>
      <c r="AG69" s="33">
        <f t="shared" si="80"/>
        <v>1</v>
      </c>
      <c r="AH69" s="36">
        <f t="shared" si="29"/>
        <v>0.75</v>
      </c>
      <c r="AI69" s="1">
        <v>1243</v>
      </c>
      <c r="AJ69" s="34">
        <f t="shared" si="81"/>
        <v>14.453488372093023</v>
      </c>
      <c r="AK69" s="37">
        <f t="shared" si="55"/>
        <v>20</v>
      </c>
      <c r="AL69" s="1">
        <v>2641</v>
      </c>
      <c r="AM69" s="34">
        <f t="shared" si="82"/>
        <v>1</v>
      </c>
      <c r="AN69" s="37">
        <f t="shared" si="57"/>
        <v>1</v>
      </c>
      <c r="AO69" s="83">
        <f>+M69*19.8</f>
        <v>16335</v>
      </c>
      <c r="AP69" s="34">
        <f t="shared" si="83"/>
        <v>19.8</v>
      </c>
      <c r="AQ69" s="37">
        <f t="shared" si="59"/>
        <v>20</v>
      </c>
      <c r="AR69" s="1">
        <v>32396</v>
      </c>
      <c r="AS69" s="1">
        <f t="shared" si="84"/>
        <v>123</v>
      </c>
      <c r="AT69" s="32">
        <f t="shared" si="85"/>
        <v>3.8112353980106484E-3</v>
      </c>
      <c r="AU69" s="35">
        <f t="shared" si="86"/>
        <v>2.6546487220644524E-3</v>
      </c>
      <c r="AV69" s="35">
        <f t="shared" si="87"/>
        <v>8.1522410174095561E-2</v>
      </c>
      <c r="AW69" s="35">
        <f t="shared" si="88"/>
        <v>2.5466106926781085E-2</v>
      </c>
      <c r="AX69" s="1">
        <v>181</v>
      </c>
      <c r="AY69" s="1">
        <v>32273</v>
      </c>
      <c r="AZ69" s="33">
        <f t="shared" si="89"/>
        <v>0.99439159669073218</v>
      </c>
      <c r="BA69" s="36">
        <f t="shared" si="30"/>
        <v>0.95</v>
      </c>
      <c r="BB69" s="1">
        <v>181</v>
      </c>
      <c r="BC69" s="33">
        <f t="shared" si="90"/>
        <v>0.99439159669073218</v>
      </c>
      <c r="BD69" s="36">
        <f t="shared" si="31"/>
        <v>0.95</v>
      </c>
      <c r="BE69" s="1">
        <v>18</v>
      </c>
      <c r="BF69" s="34">
        <f t="shared" si="91"/>
        <v>0.99944225823443744</v>
      </c>
      <c r="BG69" s="37">
        <f t="shared" si="68"/>
        <v>0.99</v>
      </c>
      <c r="BH69" s="1">
        <v>6</v>
      </c>
      <c r="BI69" s="34">
        <f t="shared" si="92"/>
        <v>0.99981408607814581</v>
      </c>
      <c r="BJ69" s="37">
        <f t="shared" si="32"/>
        <v>0.99</v>
      </c>
      <c r="BK69" s="1">
        <v>3</v>
      </c>
      <c r="BL69" s="1">
        <v>28815</v>
      </c>
      <c r="BM69" s="34">
        <f t="shared" si="93"/>
        <v>0.99989588755856329</v>
      </c>
      <c r="BN69" s="37">
        <f t="shared" si="71"/>
        <v>0.99</v>
      </c>
    </row>
    <row r="70" spans="1:66" s="7" customFormat="1" ht="14.45" x14ac:dyDescent="0.35">
      <c r="A70" s="66" t="s">
        <v>49</v>
      </c>
      <c r="B70" s="66" t="s">
        <v>50</v>
      </c>
      <c r="C70" s="67">
        <v>45108</v>
      </c>
      <c r="D70" s="6"/>
      <c r="E70" s="81">
        <v>69</v>
      </c>
      <c r="F70" s="81">
        <v>78</v>
      </c>
      <c r="G70" s="33">
        <f t="shared" si="72"/>
        <v>0.88461538461538458</v>
      </c>
      <c r="H70" s="36">
        <f t="shared" si="42"/>
        <v>0.95</v>
      </c>
      <c r="I70" s="1">
        <v>2752</v>
      </c>
      <c r="J70" s="1">
        <v>2752</v>
      </c>
      <c r="K70" s="33">
        <f t="shared" si="73"/>
        <v>1</v>
      </c>
      <c r="L70" s="36">
        <f t="shared" si="44"/>
        <v>0.97</v>
      </c>
      <c r="M70" s="1">
        <v>1237</v>
      </c>
      <c r="N70" s="1">
        <v>1237</v>
      </c>
      <c r="O70" s="33">
        <f t="shared" si="74"/>
        <v>1</v>
      </c>
      <c r="P70" s="36">
        <f t="shared" si="46"/>
        <v>0.75</v>
      </c>
      <c r="Q70" s="1">
        <v>1</v>
      </c>
      <c r="R70" s="33">
        <f t="shared" si="75"/>
        <v>0.98550724637681164</v>
      </c>
      <c r="S70" s="36">
        <f t="shared" si="48"/>
        <v>0.9</v>
      </c>
      <c r="T70" s="1">
        <v>0</v>
      </c>
      <c r="U70" s="33">
        <f t="shared" si="76"/>
        <v>1</v>
      </c>
      <c r="V70" s="36">
        <f t="shared" si="50"/>
        <v>0.99</v>
      </c>
      <c r="W70" s="1">
        <v>0</v>
      </c>
      <c r="X70" s="33">
        <f t="shared" si="77"/>
        <v>1</v>
      </c>
      <c r="Y70" s="36">
        <f t="shared" si="52"/>
        <v>0.99</v>
      </c>
      <c r="Z70" s="81">
        <v>69</v>
      </c>
      <c r="AA70" s="33">
        <f t="shared" si="78"/>
        <v>1</v>
      </c>
      <c r="AB70" s="36">
        <f t="shared" ref="AB70:AB87" si="94">+$AB$4</f>
        <v>0.99</v>
      </c>
      <c r="AC70" s="1">
        <v>2752</v>
      </c>
      <c r="AD70" s="33">
        <f t="shared" si="79"/>
        <v>1</v>
      </c>
      <c r="AE70" s="36">
        <f t="shared" ref="AE70:AE87" si="95">+$AE$4</f>
        <v>0.99</v>
      </c>
      <c r="AF70" s="1">
        <v>1237</v>
      </c>
      <c r="AG70" s="33">
        <f t="shared" si="80"/>
        <v>1</v>
      </c>
      <c r="AH70" s="36">
        <f t="shared" ref="AH70:AH87" si="96">+$AH$4</f>
        <v>0.75</v>
      </c>
      <c r="AI70" s="1">
        <v>615</v>
      </c>
      <c r="AJ70" s="34">
        <f t="shared" si="81"/>
        <v>8.9130434782608692</v>
      </c>
      <c r="AK70" s="37">
        <f t="shared" si="55"/>
        <v>20</v>
      </c>
      <c r="AL70" s="1">
        <v>2752</v>
      </c>
      <c r="AM70" s="34">
        <f t="shared" si="82"/>
        <v>1</v>
      </c>
      <c r="AN70" s="37">
        <f t="shared" si="57"/>
        <v>1</v>
      </c>
      <c r="AO70" s="83">
        <f>+M70*19.9</f>
        <v>24616.3</v>
      </c>
      <c r="AP70" s="34">
        <f t="shared" si="83"/>
        <v>19.899999999999999</v>
      </c>
      <c r="AQ70" s="37">
        <f t="shared" si="59"/>
        <v>20</v>
      </c>
      <c r="AR70" s="1">
        <v>32609</v>
      </c>
      <c r="AS70" s="1">
        <f t="shared" si="84"/>
        <v>213</v>
      </c>
      <c r="AT70" s="32">
        <f t="shared" si="85"/>
        <v>6.574885788368956E-3</v>
      </c>
      <c r="AU70" s="35">
        <f t="shared" si="86"/>
        <v>2.1159802508509923E-3</v>
      </c>
      <c r="AV70" s="35">
        <f t="shared" si="87"/>
        <v>8.4393878990462759E-2</v>
      </c>
      <c r="AW70" s="35">
        <f t="shared" si="88"/>
        <v>3.7934312613082277E-2</v>
      </c>
      <c r="AX70" s="1">
        <v>294</v>
      </c>
      <c r="AY70" s="1">
        <v>32396</v>
      </c>
      <c r="AZ70" s="33">
        <f t="shared" si="89"/>
        <v>0.99092480553154716</v>
      </c>
      <c r="BA70" s="36">
        <f t="shared" ref="BA70:BA87" si="97">+$BA$4</f>
        <v>0.95</v>
      </c>
      <c r="BB70" s="1">
        <v>294</v>
      </c>
      <c r="BC70" s="33">
        <f t="shared" si="90"/>
        <v>0.99092480553154716</v>
      </c>
      <c r="BD70" s="36">
        <f t="shared" ref="BD70:BD87" si="98">+$BD$4</f>
        <v>0.95</v>
      </c>
      <c r="BE70" s="1">
        <v>16</v>
      </c>
      <c r="BF70" s="34">
        <f t="shared" si="91"/>
        <v>0.99950611186566241</v>
      </c>
      <c r="BG70" s="37">
        <f t="shared" si="68"/>
        <v>0.99</v>
      </c>
      <c r="BH70" s="1">
        <v>15</v>
      </c>
      <c r="BI70" s="34">
        <f t="shared" si="92"/>
        <v>0.99953697987405854</v>
      </c>
      <c r="BJ70" s="37">
        <f t="shared" ref="BJ70:BJ87" si="99">+$BJ$4</f>
        <v>0.99</v>
      </c>
      <c r="BK70" s="1">
        <v>8</v>
      </c>
      <c r="BL70" s="1">
        <v>30149</v>
      </c>
      <c r="BM70" s="34">
        <f t="shared" si="93"/>
        <v>0.99973465123221339</v>
      </c>
      <c r="BN70" s="37">
        <f t="shared" si="71"/>
        <v>0.99</v>
      </c>
    </row>
    <row r="71" spans="1:66" s="7" customFormat="1" ht="14.45" x14ac:dyDescent="0.35">
      <c r="A71" s="66" t="s">
        <v>49</v>
      </c>
      <c r="B71" s="66" t="s">
        <v>50</v>
      </c>
      <c r="C71" s="67">
        <v>45139</v>
      </c>
      <c r="D71" s="6"/>
      <c r="E71" s="81">
        <v>82</v>
      </c>
      <c r="F71" s="81">
        <v>80</v>
      </c>
      <c r="G71" s="33">
        <f t="shared" si="72"/>
        <v>1.0249999999999999</v>
      </c>
      <c r="H71" s="36">
        <f t="shared" si="42"/>
        <v>0.95</v>
      </c>
      <c r="I71" s="1">
        <v>3021</v>
      </c>
      <c r="J71" s="1">
        <v>3021</v>
      </c>
      <c r="K71" s="33">
        <f t="shared" si="73"/>
        <v>1</v>
      </c>
      <c r="L71" s="36">
        <f t="shared" si="44"/>
        <v>0.97</v>
      </c>
      <c r="M71" s="1">
        <v>443</v>
      </c>
      <c r="N71" s="1">
        <v>443</v>
      </c>
      <c r="O71" s="33">
        <f t="shared" si="74"/>
        <v>1</v>
      </c>
      <c r="P71" s="36">
        <f t="shared" si="46"/>
        <v>0.75</v>
      </c>
      <c r="Q71" s="1">
        <v>3</v>
      </c>
      <c r="R71" s="33">
        <f t="shared" si="75"/>
        <v>0.96341463414634143</v>
      </c>
      <c r="S71" s="36">
        <f t="shared" si="48"/>
        <v>0.9</v>
      </c>
      <c r="T71" s="1">
        <v>0</v>
      </c>
      <c r="U71" s="33">
        <f t="shared" si="76"/>
        <v>1</v>
      </c>
      <c r="V71" s="36">
        <f t="shared" si="50"/>
        <v>0.99</v>
      </c>
      <c r="W71" s="1">
        <v>0</v>
      </c>
      <c r="X71" s="33">
        <f t="shared" si="77"/>
        <v>1</v>
      </c>
      <c r="Y71" s="36">
        <f t="shared" si="52"/>
        <v>0.99</v>
      </c>
      <c r="Z71" s="81">
        <v>82</v>
      </c>
      <c r="AA71" s="33">
        <f t="shared" si="78"/>
        <v>1</v>
      </c>
      <c r="AB71" s="36">
        <f t="shared" si="94"/>
        <v>0.99</v>
      </c>
      <c r="AC71" s="1">
        <v>3021</v>
      </c>
      <c r="AD71" s="33">
        <f t="shared" si="79"/>
        <v>1</v>
      </c>
      <c r="AE71" s="36">
        <f t="shared" si="95"/>
        <v>0.99</v>
      </c>
      <c r="AF71" s="1">
        <v>443</v>
      </c>
      <c r="AG71" s="33">
        <f t="shared" si="80"/>
        <v>1</v>
      </c>
      <c r="AH71" s="36">
        <f t="shared" si="96"/>
        <v>0.75</v>
      </c>
      <c r="AI71" s="1">
        <v>815</v>
      </c>
      <c r="AJ71" s="34">
        <f t="shared" si="81"/>
        <v>9.9390243902439028</v>
      </c>
      <c r="AK71" s="37">
        <f t="shared" si="55"/>
        <v>20</v>
      </c>
      <c r="AL71" s="1">
        <v>3021</v>
      </c>
      <c r="AM71" s="34">
        <f t="shared" si="82"/>
        <v>1</v>
      </c>
      <c r="AN71" s="37">
        <f t="shared" si="57"/>
        <v>1</v>
      </c>
      <c r="AO71" s="83">
        <f>+M71*19.8</f>
        <v>8771.4</v>
      </c>
      <c r="AP71" s="34">
        <f t="shared" si="83"/>
        <v>19.8</v>
      </c>
      <c r="AQ71" s="37">
        <f t="shared" si="59"/>
        <v>20</v>
      </c>
      <c r="AR71" s="1">
        <v>32838</v>
      </c>
      <c r="AS71" s="1">
        <f t="shared" si="84"/>
        <v>229</v>
      </c>
      <c r="AT71" s="32">
        <f t="shared" si="85"/>
        <v>7.0226011223895046E-3</v>
      </c>
      <c r="AU71" s="35">
        <f t="shared" si="86"/>
        <v>2.4971070101711432E-3</v>
      </c>
      <c r="AV71" s="35">
        <f t="shared" si="87"/>
        <v>9.1997076557646634E-2</v>
      </c>
      <c r="AW71" s="35">
        <f t="shared" si="88"/>
        <v>1.349046835982703E-2</v>
      </c>
      <c r="AX71" s="1">
        <v>267</v>
      </c>
      <c r="AY71" s="1">
        <v>32609</v>
      </c>
      <c r="AZ71" s="33">
        <f t="shared" si="89"/>
        <v>0.99181207642062008</v>
      </c>
      <c r="BA71" s="36">
        <f t="shared" si="97"/>
        <v>0.95</v>
      </c>
      <c r="BB71" s="1">
        <v>267</v>
      </c>
      <c r="BC71" s="33">
        <f t="shared" si="90"/>
        <v>0.99181207642062008</v>
      </c>
      <c r="BD71" s="36">
        <f t="shared" si="98"/>
        <v>0.95</v>
      </c>
      <c r="BE71" s="1">
        <v>19</v>
      </c>
      <c r="BF71" s="34">
        <f t="shared" si="91"/>
        <v>0.99941733877150485</v>
      </c>
      <c r="BG71" s="37">
        <f t="shared" si="68"/>
        <v>0.99</v>
      </c>
      <c r="BH71" s="1">
        <v>5</v>
      </c>
      <c r="BI71" s="34">
        <f t="shared" si="92"/>
        <v>0.99984666809776446</v>
      </c>
      <c r="BJ71" s="37">
        <f t="shared" si="99"/>
        <v>0.99</v>
      </c>
      <c r="BK71" s="1">
        <v>5</v>
      </c>
      <c r="BL71" s="69">
        <v>29498</v>
      </c>
      <c r="BM71" s="34">
        <f t="shared" si="93"/>
        <v>0.99983049698284632</v>
      </c>
      <c r="BN71" s="37">
        <f t="shared" si="71"/>
        <v>0.99</v>
      </c>
    </row>
    <row r="72" spans="1:66" s="7" customFormat="1" ht="14.45" x14ac:dyDescent="0.35">
      <c r="A72" s="66" t="s">
        <v>83</v>
      </c>
      <c r="B72" s="66" t="s">
        <v>50</v>
      </c>
      <c r="C72" s="67">
        <v>45170</v>
      </c>
      <c r="D72" s="6"/>
      <c r="E72" s="81">
        <v>55</v>
      </c>
      <c r="F72" s="81">
        <v>49</v>
      </c>
      <c r="G72" s="33">
        <f t="shared" si="72"/>
        <v>1.1224489795918366</v>
      </c>
      <c r="H72" s="36">
        <f t="shared" si="42"/>
        <v>0.95</v>
      </c>
      <c r="I72" s="1">
        <v>3024</v>
      </c>
      <c r="J72" s="1">
        <v>3024</v>
      </c>
      <c r="K72" s="33">
        <f t="shared" si="73"/>
        <v>1</v>
      </c>
      <c r="L72" s="36">
        <f t="shared" si="44"/>
        <v>0.97</v>
      </c>
      <c r="M72" s="1">
        <v>379</v>
      </c>
      <c r="N72" s="1">
        <v>379</v>
      </c>
      <c r="O72" s="33">
        <f t="shared" si="74"/>
        <v>1</v>
      </c>
      <c r="P72" s="36">
        <f t="shared" si="46"/>
        <v>0.75</v>
      </c>
      <c r="Q72" s="1">
        <v>2</v>
      </c>
      <c r="R72" s="33">
        <f t="shared" si="75"/>
        <v>0.96363636363636362</v>
      </c>
      <c r="S72" s="36">
        <f t="shared" si="48"/>
        <v>0.9</v>
      </c>
      <c r="T72" s="1">
        <v>0</v>
      </c>
      <c r="U72" s="33">
        <f t="shared" si="76"/>
        <v>1</v>
      </c>
      <c r="V72" s="36">
        <f t="shared" si="50"/>
        <v>0.99</v>
      </c>
      <c r="W72" s="1">
        <v>0</v>
      </c>
      <c r="X72" s="33">
        <f t="shared" si="77"/>
        <v>1</v>
      </c>
      <c r="Y72" s="36">
        <f t="shared" si="52"/>
        <v>0.99</v>
      </c>
      <c r="Z72" s="81">
        <v>55</v>
      </c>
      <c r="AA72" s="33">
        <f t="shared" si="78"/>
        <v>1</v>
      </c>
      <c r="AB72" s="36">
        <f t="shared" si="94"/>
        <v>0.99</v>
      </c>
      <c r="AC72" s="1">
        <v>3024</v>
      </c>
      <c r="AD72" s="33">
        <f t="shared" si="79"/>
        <v>1</v>
      </c>
      <c r="AE72" s="36">
        <f t="shared" si="95"/>
        <v>0.99</v>
      </c>
      <c r="AF72" s="1">
        <v>379</v>
      </c>
      <c r="AG72" s="33">
        <f t="shared" si="80"/>
        <v>1</v>
      </c>
      <c r="AH72" s="36">
        <f t="shared" si="96"/>
        <v>0.75</v>
      </c>
      <c r="AI72" s="1">
        <v>597</v>
      </c>
      <c r="AJ72" s="34">
        <f t="shared" si="81"/>
        <v>10.854545454545455</v>
      </c>
      <c r="AK72" s="37">
        <f t="shared" si="55"/>
        <v>20</v>
      </c>
      <c r="AL72" s="1">
        <v>3024</v>
      </c>
      <c r="AM72" s="34">
        <f t="shared" si="82"/>
        <v>1</v>
      </c>
      <c r="AN72" s="37">
        <f t="shared" si="57"/>
        <v>1</v>
      </c>
      <c r="AO72" s="83">
        <f t="shared" ref="AO72:AO77" si="100">+M72*20</f>
        <v>7580</v>
      </c>
      <c r="AP72" s="34">
        <f t="shared" si="83"/>
        <v>20</v>
      </c>
      <c r="AQ72" s="37">
        <f t="shared" si="59"/>
        <v>20</v>
      </c>
      <c r="AR72" s="1">
        <v>33054</v>
      </c>
      <c r="AS72" s="1">
        <f t="shared" si="84"/>
        <v>216</v>
      </c>
      <c r="AT72" s="32">
        <f t="shared" si="85"/>
        <v>6.5777452950850357E-3</v>
      </c>
      <c r="AU72" s="35">
        <f t="shared" si="86"/>
        <v>1.6639438494584619E-3</v>
      </c>
      <c r="AV72" s="35">
        <f t="shared" si="87"/>
        <v>9.148665819567979E-2</v>
      </c>
      <c r="AW72" s="35">
        <f t="shared" si="88"/>
        <v>1.1466085798995582E-2</v>
      </c>
      <c r="AX72" s="1">
        <v>248</v>
      </c>
      <c r="AY72" s="1">
        <v>32838</v>
      </c>
      <c r="AZ72" s="33">
        <f t="shared" si="89"/>
        <v>0.99244777392045802</v>
      </c>
      <c r="BA72" s="36">
        <f t="shared" si="97"/>
        <v>0.95</v>
      </c>
      <c r="BB72" s="1">
        <v>248</v>
      </c>
      <c r="BC72" s="33">
        <f t="shared" si="90"/>
        <v>0.99244777392045802</v>
      </c>
      <c r="BD72" s="36">
        <f t="shared" si="98"/>
        <v>0.95</v>
      </c>
      <c r="BE72" s="1">
        <v>33</v>
      </c>
      <c r="BF72" s="34">
        <f t="shared" si="91"/>
        <v>0.99899506669102867</v>
      </c>
      <c r="BG72" s="37">
        <f t="shared" si="68"/>
        <v>0.99</v>
      </c>
      <c r="BH72" s="1">
        <v>3</v>
      </c>
      <c r="BI72" s="34">
        <f t="shared" si="92"/>
        <v>0.99990864242645716</v>
      </c>
      <c r="BJ72" s="37">
        <f t="shared" si="99"/>
        <v>0.99</v>
      </c>
      <c r="BK72" s="1">
        <v>9</v>
      </c>
      <c r="BL72" s="69">
        <v>28511</v>
      </c>
      <c r="BM72" s="34">
        <f t="shared" si="93"/>
        <v>0.99968433236294763</v>
      </c>
      <c r="BN72" s="37">
        <f t="shared" si="71"/>
        <v>0.99</v>
      </c>
    </row>
    <row r="73" spans="1:66" s="7" customFormat="1" ht="14.45" x14ac:dyDescent="0.35">
      <c r="A73" s="66" t="s">
        <v>84</v>
      </c>
      <c r="B73" s="66" t="s">
        <v>50</v>
      </c>
      <c r="C73" s="67">
        <v>45200</v>
      </c>
      <c r="D73" s="6"/>
      <c r="E73" s="81">
        <v>57</v>
      </c>
      <c r="F73" s="81">
        <v>77</v>
      </c>
      <c r="G73" s="33">
        <f t="shared" si="72"/>
        <v>0.74025974025974028</v>
      </c>
      <c r="H73" s="36">
        <f t="shared" si="42"/>
        <v>0.95</v>
      </c>
      <c r="I73" s="1">
        <v>3521</v>
      </c>
      <c r="J73" s="1">
        <v>3521</v>
      </c>
      <c r="K73" s="33">
        <f t="shared" si="73"/>
        <v>1</v>
      </c>
      <c r="L73" s="36">
        <f t="shared" si="44"/>
        <v>0.97</v>
      </c>
      <c r="M73" s="1">
        <v>386</v>
      </c>
      <c r="N73" s="1">
        <v>386</v>
      </c>
      <c r="O73" s="33">
        <f t="shared" si="74"/>
        <v>1</v>
      </c>
      <c r="P73" s="36">
        <f t="shared" si="46"/>
        <v>0.75</v>
      </c>
      <c r="Q73" s="1">
        <v>5</v>
      </c>
      <c r="R73" s="33">
        <f t="shared" si="75"/>
        <v>0.91228070175438591</v>
      </c>
      <c r="S73" s="36">
        <f t="shared" si="48"/>
        <v>0.9</v>
      </c>
      <c r="T73" s="1">
        <v>0</v>
      </c>
      <c r="U73" s="33">
        <f t="shared" si="76"/>
        <v>1</v>
      </c>
      <c r="V73" s="36">
        <f t="shared" si="50"/>
        <v>0.99</v>
      </c>
      <c r="W73" s="1">
        <v>0</v>
      </c>
      <c r="X73" s="33">
        <f t="shared" si="77"/>
        <v>1</v>
      </c>
      <c r="Y73" s="36">
        <f t="shared" si="52"/>
        <v>0.99</v>
      </c>
      <c r="Z73" s="81">
        <v>57</v>
      </c>
      <c r="AA73" s="33">
        <f t="shared" si="78"/>
        <v>1</v>
      </c>
      <c r="AB73" s="36">
        <f t="shared" si="94"/>
        <v>0.99</v>
      </c>
      <c r="AC73" s="1">
        <v>3521</v>
      </c>
      <c r="AD73" s="33">
        <f t="shared" si="79"/>
        <v>1</v>
      </c>
      <c r="AE73" s="36">
        <f t="shared" si="95"/>
        <v>0.99</v>
      </c>
      <c r="AF73" s="1">
        <v>386</v>
      </c>
      <c r="AG73" s="33">
        <f t="shared" si="80"/>
        <v>1</v>
      </c>
      <c r="AH73" s="36">
        <f t="shared" si="96"/>
        <v>0.75</v>
      </c>
      <c r="AI73" s="1">
        <v>587</v>
      </c>
      <c r="AJ73" s="34">
        <f t="shared" si="81"/>
        <v>10.298245614035087</v>
      </c>
      <c r="AK73" s="37">
        <f t="shared" si="55"/>
        <v>20</v>
      </c>
      <c r="AL73" s="1">
        <v>3521</v>
      </c>
      <c r="AM73" s="34">
        <f t="shared" si="82"/>
        <v>1</v>
      </c>
      <c r="AN73" s="37">
        <f t="shared" si="57"/>
        <v>1</v>
      </c>
      <c r="AO73" s="83">
        <f t="shared" si="100"/>
        <v>7720</v>
      </c>
      <c r="AP73" s="34">
        <f t="shared" si="83"/>
        <v>20</v>
      </c>
      <c r="AQ73" s="37">
        <f t="shared" si="59"/>
        <v>20</v>
      </c>
      <c r="AR73" s="1">
        <v>33125</v>
      </c>
      <c r="AS73" s="1">
        <f t="shared" si="84"/>
        <v>71</v>
      </c>
      <c r="AT73" s="32">
        <f t="shared" si="85"/>
        <v>2.148000242028214E-3</v>
      </c>
      <c r="AU73" s="35">
        <f t="shared" si="86"/>
        <v>1.7207547169811321E-3</v>
      </c>
      <c r="AV73" s="35">
        <f t="shared" si="87"/>
        <v>0.10629433962264151</v>
      </c>
      <c r="AW73" s="35">
        <f t="shared" si="88"/>
        <v>1.1652830188679245E-2</v>
      </c>
      <c r="AX73" s="1">
        <v>190</v>
      </c>
      <c r="AY73" s="1">
        <v>33054</v>
      </c>
      <c r="AZ73" s="33">
        <f t="shared" si="89"/>
        <v>0.99425183033823439</v>
      </c>
      <c r="BA73" s="36">
        <f t="shared" si="97"/>
        <v>0.95</v>
      </c>
      <c r="BB73" s="1">
        <v>190</v>
      </c>
      <c r="BC73" s="33">
        <f t="shared" si="90"/>
        <v>0.99425183033823439</v>
      </c>
      <c r="BD73" s="36">
        <f t="shared" si="98"/>
        <v>0.95</v>
      </c>
      <c r="BE73" s="1">
        <v>10</v>
      </c>
      <c r="BF73" s="34">
        <f t="shared" si="91"/>
        <v>0.99969746475464394</v>
      </c>
      <c r="BG73" s="37">
        <f t="shared" si="68"/>
        <v>0.99</v>
      </c>
      <c r="BH73" s="1">
        <v>15</v>
      </c>
      <c r="BI73" s="34">
        <f t="shared" si="92"/>
        <v>0.99954619713196591</v>
      </c>
      <c r="BJ73" s="37">
        <f t="shared" si="99"/>
        <v>0.99</v>
      </c>
      <c r="BK73" s="1">
        <v>7</v>
      </c>
      <c r="BL73" s="69">
        <v>28392</v>
      </c>
      <c r="BM73" s="34">
        <f t="shared" si="93"/>
        <v>0.99975345167652863</v>
      </c>
      <c r="BN73" s="37">
        <f t="shared" si="71"/>
        <v>0.99</v>
      </c>
    </row>
    <row r="74" spans="1:66" s="7" customFormat="1" ht="14.45" x14ac:dyDescent="0.35">
      <c r="A74" s="66" t="s">
        <v>49</v>
      </c>
      <c r="B74" s="66" t="s">
        <v>50</v>
      </c>
      <c r="C74" s="67">
        <v>45231</v>
      </c>
      <c r="D74" s="6"/>
      <c r="E74" s="81">
        <v>81</v>
      </c>
      <c r="F74" s="81">
        <v>67</v>
      </c>
      <c r="G74" s="33">
        <f t="shared" si="72"/>
        <v>1.208955223880597</v>
      </c>
      <c r="H74" s="36">
        <f t="shared" si="42"/>
        <v>0.95</v>
      </c>
      <c r="I74" s="1">
        <v>3410</v>
      </c>
      <c r="J74" s="1">
        <v>3410</v>
      </c>
      <c r="K74" s="33">
        <f t="shared" si="73"/>
        <v>1</v>
      </c>
      <c r="L74" s="36">
        <f t="shared" si="44"/>
        <v>0.97</v>
      </c>
      <c r="M74" s="1">
        <v>389</v>
      </c>
      <c r="N74" s="1">
        <v>389</v>
      </c>
      <c r="O74" s="33">
        <f t="shared" si="74"/>
        <v>1</v>
      </c>
      <c r="P74" s="36">
        <f t="shared" si="46"/>
        <v>0.75</v>
      </c>
      <c r="Q74" s="1">
        <v>1</v>
      </c>
      <c r="R74" s="33">
        <f t="shared" si="75"/>
        <v>0.98765432098765427</v>
      </c>
      <c r="S74" s="36">
        <f t="shared" si="48"/>
        <v>0.9</v>
      </c>
      <c r="T74" s="1">
        <v>0</v>
      </c>
      <c r="U74" s="33">
        <f t="shared" si="76"/>
        <v>1</v>
      </c>
      <c r="V74" s="36">
        <f t="shared" si="50"/>
        <v>0.99</v>
      </c>
      <c r="W74" s="1">
        <v>0</v>
      </c>
      <c r="X74" s="33">
        <f t="shared" si="77"/>
        <v>1</v>
      </c>
      <c r="Y74" s="36">
        <f t="shared" si="52"/>
        <v>0.99</v>
      </c>
      <c r="Z74" s="81">
        <v>81</v>
      </c>
      <c r="AA74" s="33">
        <f t="shared" si="78"/>
        <v>1</v>
      </c>
      <c r="AB74" s="36">
        <f t="shared" si="94"/>
        <v>0.99</v>
      </c>
      <c r="AC74" s="1">
        <v>3410</v>
      </c>
      <c r="AD74" s="33">
        <f t="shared" si="79"/>
        <v>1</v>
      </c>
      <c r="AE74" s="36">
        <f t="shared" si="95"/>
        <v>0.99</v>
      </c>
      <c r="AF74" s="1">
        <v>389</v>
      </c>
      <c r="AG74" s="33">
        <f t="shared" si="80"/>
        <v>1</v>
      </c>
      <c r="AH74" s="36">
        <f t="shared" si="96"/>
        <v>0.75</v>
      </c>
      <c r="AI74" s="1">
        <v>1187</v>
      </c>
      <c r="AJ74" s="34">
        <f t="shared" si="81"/>
        <v>14.654320987654321</v>
      </c>
      <c r="AK74" s="37">
        <f t="shared" si="55"/>
        <v>20</v>
      </c>
      <c r="AL74" s="1">
        <v>3410</v>
      </c>
      <c r="AM74" s="34">
        <f t="shared" si="82"/>
        <v>1</v>
      </c>
      <c r="AN74" s="37">
        <f t="shared" si="57"/>
        <v>1</v>
      </c>
      <c r="AO74" s="83">
        <f t="shared" si="100"/>
        <v>7780</v>
      </c>
      <c r="AP74" s="34">
        <f t="shared" si="83"/>
        <v>20</v>
      </c>
      <c r="AQ74" s="37">
        <f t="shared" si="59"/>
        <v>20</v>
      </c>
      <c r="AR74" s="1">
        <v>33305</v>
      </c>
      <c r="AS74" s="1">
        <f t="shared" si="84"/>
        <v>180</v>
      </c>
      <c r="AT74" s="32">
        <f t="shared" si="85"/>
        <v>5.4339622641510488E-3</v>
      </c>
      <c r="AU74" s="35">
        <f t="shared" si="86"/>
        <v>2.4320672571685933E-3</v>
      </c>
      <c r="AV74" s="35">
        <f t="shared" si="87"/>
        <v>0.10238702897462844</v>
      </c>
      <c r="AW74" s="35">
        <f t="shared" si="88"/>
        <v>1.1679927938747935E-2</v>
      </c>
      <c r="AX74" s="1">
        <v>296</v>
      </c>
      <c r="AY74" s="1">
        <v>33125</v>
      </c>
      <c r="AZ74" s="33">
        <f t="shared" si="89"/>
        <v>0.99106415094339617</v>
      </c>
      <c r="BA74" s="36">
        <f t="shared" si="97"/>
        <v>0.95</v>
      </c>
      <c r="BB74" s="1">
        <v>296</v>
      </c>
      <c r="BC74" s="33">
        <f t="shared" si="90"/>
        <v>0.99106415094339617</v>
      </c>
      <c r="BD74" s="36">
        <f t="shared" si="98"/>
        <v>0.95</v>
      </c>
      <c r="BE74" s="1">
        <v>18</v>
      </c>
      <c r="BF74" s="34">
        <f t="shared" si="91"/>
        <v>0.99945660377358492</v>
      </c>
      <c r="BG74" s="37">
        <f t="shared" si="68"/>
        <v>0.99</v>
      </c>
      <c r="BH74" s="1">
        <v>3</v>
      </c>
      <c r="BI74" s="34">
        <f t="shared" si="92"/>
        <v>0.99990943396226417</v>
      </c>
      <c r="BJ74" s="37">
        <f t="shared" si="99"/>
        <v>0.99</v>
      </c>
      <c r="BK74" s="1">
        <v>5</v>
      </c>
      <c r="BL74" s="69">
        <v>28088</v>
      </c>
      <c r="BM74" s="34">
        <f t="shared" si="93"/>
        <v>0.99982198803759614</v>
      </c>
      <c r="BN74" s="37">
        <f t="shared" si="71"/>
        <v>0.99</v>
      </c>
    </row>
    <row r="75" spans="1:66" s="7" customFormat="1" ht="14.45" x14ac:dyDescent="0.35">
      <c r="A75" s="66" t="s">
        <v>49</v>
      </c>
      <c r="B75" s="66" t="s">
        <v>50</v>
      </c>
      <c r="C75" s="67">
        <v>45261</v>
      </c>
      <c r="D75" s="6"/>
      <c r="E75" s="81">
        <v>74</v>
      </c>
      <c r="F75" s="81">
        <v>67</v>
      </c>
      <c r="G75" s="33">
        <f t="shared" si="72"/>
        <v>1.1044776119402986</v>
      </c>
      <c r="H75" s="36">
        <f t="shared" si="42"/>
        <v>0.95</v>
      </c>
      <c r="I75" s="1">
        <v>2962</v>
      </c>
      <c r="J75" s="1">
        <v>2962</v>
      </c>
      <c r="K75" s="33">
        <f t="shared" si="73"/>
        <v>1</v>
      </c>
      <c r="L75" s="36">
        <f t="shared" si="44"/>
        <v>0.97</v>
      </c>
      <c r="M75" s="1">
        <v>299</v>
      </c>
      <c r="N75" s="1">
        <v>299</v>
      </c>
      <c r="O75" s="33">
        <f t="shared" si="74"/>
        <v>1</v>
      </c>
      <c r="P75" s="36">
        <f t="shared" si="46"/>
        <v>0.75</v>
      </c>
      <c r="Q75" s="1">
        <v>0</v>
      </c>
      <c r="R75" s="33">
        <f t="shared" si="75"/>
        <v>1</v>
      </c>
      <c r="S75" s="36">
        <f t="shared" si="48"/>
        <v>0.9</v>
      </c>
      <c r="T75" s="1">
        <v>0</v>
      </c>
      <c r="U75" s="33">
        <f t="shared" si="76"/>
        <v>1</v>
      </c>
      <c r="V75" s="36">
        <f t="shared" si="50"/>
        <v>0.99</v>
      </c>
      <c r="W75" s="1">
        <v>0</v>
      </c>
      <c r="X75" s="33">
        <f t="shared" si="77"/>
        <v>1</v>
      </c>
      <c r="Y75" s="36">
        <f t="shared" si="52"/>
        <v>0.99</v>
      </c>
      <c r="Z75" s="81">
        <v>74</v>
      </c>
      <c r="AA75" s="33">
        <f t="shared" si="78"/>
        <v>1</v>
      </c>
      <c r="AB75" s="36">
        <f t="shared" si="94"/>
        <v>0.99</v>
      </c>
      <c r="AC75" s="1">
        <v>2962</v>
      </c>
      <c r="AD75" s="33">
        <f t="shared" si="79"/>
        <v>1</v>
      </c>
      <c r="AE75" s="36">
        <f t="shared" si="95"/>
        <v>0.99</v>
      </c>
      <c r="AF75" s="1">
        <v>299</v>
      </c>
      <c r="AG75" s="33">
        <f t="shared" si="80"/>
        <v>1</v>
      </c>
      <c r="AH75" s="36">
        <f t="shared" si="96"/>
        <v>0.75</v>
      </c>
      <c r="AI75" s="1">
        <v>954</v>
      </c>
      <c r="AJ75" s="34">
        <f t="shared" si="81"/>
        <v>12.891891891891891</v>
      </c>
      <c r="AK75" s="37">
        <f t="shared" si="55"/>
        <v>20</v>
      </c>
      <c r="AL75" s="1">
        <v>2962</v>
      </c>
      <c r="AM75" s="34">
        <f t="shared" si="82"/>
        <v>1</v>
      </c>
      <c r="AN75" s="37">
        <f t="shared" si="57"/>
        <v>1</v>
      </c>
      <c r="AO75" s="83">
        <f t="shared" si="100"/>
        <v>5980</v>
      </c>
      <c r="AP75" s="34">
        <f t="shared" si="83"/>
        <v>20</v>
      </c>
      <c r="AQ75" s="37">
        <f t="shared" si="59"/>
        <v>20</v>
      </c>
      <c r="AR75" s="1">
        <v>33494</v>
      </c>
      <c r="AS75" s="1">
        <f t="shared" si="84"/>
        <v>189</v>
      </c>
      <c r="AT75" s="32">
        <f t="shared" si="85"/>
        <v>5.6748236000601082E-3</v>
      </c>
      <c r="AU75" s="35">
        <f t="shared" si="86"/>
        <v>2.2093509285245117E-3</v>
      </c>
      <c r="AV75" s="35">
        <f t="shared" si="87"/>
        <v>8.8433749328237887E-2</v>
      </c>
      <c r="AW75" s="35">
        <f t="shared" si="88"/>
        <v>8.9269719949841755E-3</v>
      </c>
      <c r="AX75" s="1">
        <v>286</v>
      </c>
      <c r="AY75" s="1">
        <v>33305</v>
      </c>
      <c r="AZ75" s="33">
        <f t="shared" si="89"/>
        <v>0.99141270079567634</v>
      </c>
      <c r="BA75" s="36">
        <f t="shared" si="97"/>
        <v>0.95</v>
      </c>
      <c r="BB75" s="1">
        <v>296</v>
      </c>
      <c r="BC75" s="33">
        <f t="shared" si="90"/>
        <v>0.9911124455787419</v>
      </c>
      <c r="BD75" s="36">
        <f t="shared" si="98"/>
        <v>0.95</v>
      </c>
      <c r="BE75" s="1">
        <v>15</v>
      </c>
      <c r="BF75" s="34">
        <f t="shared" si="91"/>
        <v>0.99954961717459845</v>
      </c>
      <c r="BG75" s="37">
        <f t="shared" si="68"/>
        <v>0.99</v>
      </c>
      <c r="BH75" s="1">
        <v>5</v>
      </c>
      <c r="BI75" s="34">
        <f t="shared" si="92"/>
        <v>0.99984987239153278</v>
      </c>
      <c r="BJ75" s="37">
        <f t="shared" si="99"/>
        <v>0.99</v>
      </c>
      <c r="BK75" s="1">
        <v>6</v>
      </c>
      <c r="BL75" s="69">
        <v>29865</v>
      </c>
      <c r="BM75" s="34">
        <f t="shared" si="93"/>
        <v>0.99979909593169258</v>
      </c>
      <c r="BN75" s="37">
        <f t="shared" si="71"/>
        <v>0.99</v>
      </c>
    </row>
    <row r="76" spans="1:66" s="7" customFormat="1" ht="14.45" x14ac:dyDescent="0.35">
      <c r="A76" s="66" t="s">
        <v>49</v>
      </c>
      <c r="B76" s="66" t="s">
        <v>50</v>
      </c>
      <c r="C76" s="67">
        <v>45292</v>
      </c>
      <c r="D76" s="6"/>
      <c r="E76" s="81">
        <v>61</v>
      </c>
      <c r="F76" s="81">
        <v>80</v>
      </c>
      <c r="G76" s="33">
        <f t="shared" ref="G76:G87" si="101">E76/F76*1</f>
        <v>0.76249999999999996</v>
      </c>
      <c r="H76" s="36">
        <f t="shared" si="42"/>
        <v>0.95</v>
      </c>
      <c r="I76" s="1">
        <v>3585</v>
      </c>
      <c r="J76" s="1">
        <v>3585</v>
      </c>
      <c r="K76" s="33">
        <f t="shared" ref="K76:K87" si="102">I76/J76*1</f>
        <v>1</v>
      </c>
      <c r="L76" s="36">
        <f t="shared" si="44"/>
        <v>0.97</v>
      </c>
      <c r="M76" s="1">
        <v>404</v>
      </c>
      <c r="N76" s="1">
        <v>404</v>
      </c>
      <c r="O76" s="33">
        <f t="shared" ref="O76:O87" si="103">M76/N76*1</f>
        <v>1</v>
      </c>
      <c r="P76" s="36">
        <f t="shared" si="46"/>
        <v>0.75</v>
      </c>
      <c r="Q76" s="1">
        <v>7</v>
      </c>
      <c r="R76" s="33">
        <f t="shared" ref="R76:R87" si="104">(1-Q76/E76)*1</f>
        <v>0.88524590163934425</v>
      </c>
      <c r="S76" s="36">
        <f t="shared" si="48"/>
        <v>0.9</v>
      </c>
      <c r="T76" s="1">
        <v>0</v>
      </c>
      <c r="U76" s="33">
        <f t="shared" ref="U76:U87" si="105">(1-T76/I76)*1</f>
        <v>1</v>
      </c>
      <c r="V76" s="36">
        <f t="shared" si="50"/>
        <v>0.99</v>
      </c>
      <c r="W76" s="1">
        <v>0</v>
      </c>
      <c r="X76" s="33">
        <f t="shared" ref="X76:X87" si="106">(1-W76/M76)*1</f>
        <v>1</v>
      </c>
      <c r="Y76" s="36">
        <f t="shared" si="52"/>
        <v>0.99</v>
      </c>
      <c r="Z76" s="81">
        <v>61</v>
      </c>
      <c r="AA76" s="33">
        <f t="shared" ref="AA76:AA87" si="107">Z76/E76*1</f>
        <v>1</v>
      </c>
      <c r="AB76" s="36">
        <f t="shared" si="94"/>
        <v>0.99</v>
      </c>
      <c r="AC76" s="1">
        <v>3585</v>
      </c>
      <c r="AD76" s="33">
        <f t="shared" ref="AD76:AD87" si="108">AC76/I76*1</f>
        <v>1</v>
      </c>
      <c r="AE76" s="36">
        <f t="shared" si="95"/>
        <v>0.99</v>
      </c>
      <c r="AF76" s="1">
        <v>404</v>
      </c>
      <c r="AG76" s="33">
        <f t="shared" ref="AG76:AG87" si="109">AF76/M76*1</f>
        <v>1</v>
      </c>
      <c r="AH76" s="36">
        <f t="shared" si="96"/>
        <v>0.75</v>
      </c>
      <c r="AI76" s="1">
        <v>661</v>
      </c>
      <c r="AJ76" s="34">
        <f t="shared" ref="AJ76:AJ87" si="110">AI76/E76</f>
        <v>10.836065573770492</v>
      </c>
      <c r="AK76" s="37">
        <f t="shared" si="55"/>
        <v>20</v>
      </c>
      <c r="AL76" s="1">
        <v>3585</v>
      </c>
      <c r="AM76" s="34">
        <f t="shared" ref="AM76:AM87" si="111">AL76/I76</f>
        <v>1</v>
      </c>
      <c r="AN76" s="37">
        <f t="shared" si="57"/>
        <v>1</v>
      </c>
      <c r="AO76" s="83">
        <f t="shared" si="100"/>
        <v>8080</v>
      </c>
      <c r="AP76" s="34">
        <f t="shared" ref="AP76:AP87" si="112">AO76/M76</f>
        <v>20</v>
      </c>
      <c r="AQ76" s="37">
        <f t="shared" si="59"/>
        <v>20</v>
      </c>
      <c r="AR76" s="1">
        <v>33667</v>
      </c>
      <c r="AS76" s="1">
        <f t="shared" ref="AS76:AS87" si="113">+AR76-AR75</f>
        <v>173</v>
      </c>
      <c r="AT76" s="32">
        <f t="shared" ref="AT76:AT87" si="114">+AR76/AR75-1</f>
        <v>5.1651041977667234E-3</v>
      </c>
      <c r="AU76" s="35">
        <f t="shared" ref="AU76:AU87" si="115">E76/AR76</f>
        <v>1.811863248878724E-3</v>
      </c>
      <c r="AV76" s="35">
        <f t="shared" ref="AV76:AV87" si="116">I76/AR76</f>
        <v>0.10648409421688894</v>
      </c>
      <c r="AW76" s="35">
        <f t="shared" ref="AW76:AW87" si="117">M76/AR76</f>
        <v>1.1999881189295155E-2</v>
      </c>
      <c r="AX76" s="1">
        <v>439</v>
      </c>
      <c r="AY76" s="1">
        <v>33494</v>
      </c>
      <c r="AZ76" s="33">
        <f t="shared" ref="AZ76:AZ87" si="118">(1-AX76/AY76)*1</f>
        <v>0.98689317489699646</v>
      </c>
      <c r="BA76" s="36">
        <f t="shared" si="97"/>
        <v>0.95</v>
      </c>
      <c r="BB76" s="1">
        <v>439</v>
      </c>
      <c r="BC76" s="33">
        <f t="shared" ref="BC76:BC87" si="119">(1-BB76/AY76)*1</f>
        <v>0.98689317489699646</v>
      </c>
      <c r="BD76" s="36">
        <f t="shared" si="98"/>
        <v>0.95</v>
      </c>
      <c r="BE76" s="1">
        <v>7</v>
      </c>
      <c r="BF76" s="34">
        <f t="shared" ref="BF76:BF87" si="120">1-BE76/AY76</f>
        <v>0.99979100734459903</v>
      </c>
      <c r="BG76" s="37">
        <f t="shared" si="68"/>
        <v>0.99</v>
      </c>
      <c r="BH76" s="1">
        <v>5</v>
      </c>
      <c r="BI76" s="34">
        <f t="shared" ref="BI76:BI87" si="121">1-BH76/AY76</f>
        <v>0.99985071953185645</v>
      </c>
      <c r="BJ76" s="37">
        <f t="shared" si="99"/>
        <v>0.99</v>
      </c>
      <c r="BK76" s="1">
        <v>7</v>
      </c>
      <c r="BL76" s="69">
        <v>30070</v>
      </c>
      <c r="BM76" s="34">
        <f t="shared" ref="BM76:BM87" si="122">1-BK76/BL76</f>
        <v>0.99976720984369805</v>
      </c>
      <c r="BN76" s="37">
        <f t="shared" si="71"/>
        <v>0.99</v>
      </c>
    </row>
    <row r="77" spans="1:66" s="7" customFormat="1" ht="14.45" x14ac:dyDescent="0.35">
      <c r="A77" s="106" t="s">
        <v>49</v>
      </c>
      <c r="B77" s="106" t="s">
        <v>50</v>
      </c>
      <c r="C77" s="107">
        <v>45323</v>
      </c>
      <c r="D77" s="6"/>
      <c r="E77" s="81">
        <v>72</v>
      </c>
      <c r="F77" s="81">
        <v>68</v>
      </c>
      <c r="G77" s="33">
        <f t="shared" si="101"/>
        <v>1.0588235294117647</v>
      </c>
      <c r="H77" s="36">
        <f t="shared" si="42"/>
        <v>0.95</v>
      </c>
      <c r="I77" s="1">
        <v>3240</v>
      </c>
      <c r="J77" s="1">
        <v>3240</v>
      </c>
      <c r="K77" s="33">
        <f t="shared" si="102"/>
        <v>1</v>
      </c>
      <c r="L77" s="36">
        <f t="shared" si="44"/>
        <v>0.97</v>
      </c>
      <c r="M77" s="1">
        <v>400</v>
      </c>
      <c r="N77" s="1">
        <v>400</v>
      </c>
      <c r="O77" s="33">
        <f t="shared" si="103"/>
        <v>1</v>
      </c>
      <c r="P77" s="36">
        <f t="shared" si="46"/>
        <v>0.75</v>
      </c>
      <c r="Q77" s="1">
        <v>0</v>
      </c>
      <c r="R77" s="33">
        <f t="shared" si="104"/>
        <v>1</v>
      </c>
      <c r="S77" s="36">
        <f t="shared" si="48"/>
        <v>0.9</v>
      </c>
      <c r="T77" s="1">
        <v>0</v>
      </c>
      <c r="U77" s="33">
        <f t="shared" si="105"/>
        <v>1</v>
      </c>
      <c r="V77" s="36">
        <f t="shared" si="50"/>
        <v>0.99</v>
      </c>
      <c r="W77" s="1">
        <v>0</v>
      </c>
      <c r="X77" s="33">
        <f t="shared" si="106"/>
        <v>1</v>
      </c>
      <c r="Y77" s="36">
        <f t="shared" si="52"/>
        <v>0.99</v>
      </c>
      <c r="Z77" s="81">
        <v>72</v>
      </c>
      <c r="AA77" s="33">
        <f t="shared" si="107"/>
        <v>1</v>
      </c>
      <c r="AB77" s="36">
        <f t="shared" si="94"/>
        <v>0.99</v>
      </c>
      <c r="AC77" s="1">
        <v>3240</v>
      </c>
      <c r="AD77" s="33">
        <f t="shared" si="108"/>
        <v>1</v>
      </c>
      <c r="AE77" s="36">
        <f t="shared" si="95"/>
        <v>0.99</v>
      </c>
      <c r="AF77" s="1">
        <v>400</v>
      </c>
      <c r="AG77" s="33">
        <f t="shared" si="109"/>
        <v>1</v>
      </c>
      <c r="AH77" s="36">
        <f t="shared" si="96"/>
        <v>0.75</v>
      </c>
      <c r="AI77" s="1">
        <v>1345</v>
      </c>
      <c r="AJ77" s="34">
        <f t="shared" si="110"/>
        <v>18.680555555555557</v>
      </c>
      <c r="AK77" s="37">
        <f t="shared" si="55"/>
        <v>20</v>
      </c>
      <c r="AL77" s="1">
        <v>3240</v>
      </c>
      <c r="AM77" s="34">
        <f t="shared" si="111"/>
        <v>1</v>
      </c>
      <c r="AN77" s="37">
        <f t="shared" si="57"/>
        <v>1</v>
      </c>
      <c r="AO77" s="83">
        <f t="shared" si="100"/>
        <v>8000</v>
      </c>
      <c r="AP77" s="34">
        <f t="shared" si="112"/>
        <v>20</v>
      </c>
      <c r="AQ77" s="37">
        <f t="shared" si="59"/>
        <v>20</v>
      </c>
      <c r="AR77" s="1">
        <v>34034</v>
      </c>
      <c r="AS77" s="1">
        <f t="shared" si="113"/>
        <v>367</v>
      </c>
      <c r="AT77" s="32">
        <f t="shared" si="114"/>
        <v>1.0900882169483372E-2</v>
      </c>
      <c r="AU77" s="35">
        <f t="shared" si="115"/>
        <v>2.1155315272962331E-3</v>
      </c>
      <c r="AV77" s="35">
        <f t="shared" si="116"/>
        <v>9.5198918728330487E-2</v>
      </c>
      <c r="AW77" s="35">
        <f t="shared" si="117"/>
        <v>1.1752952929423518E-2</v>
      </c>
      <c r="AX77" s="1">
        <v>232</v>
      </c>
      <c r="AY77" s="1">
        <v>33667</v>
      </c>
      <c r="AZ77" s="33">
        <f t="shared" si="118"/>
        <v>0.99310897911901863</v>
      </c>
      <c r="BA77" s="36">
        <f t="shared" si="97"/>
        <v>0.95</v>
      </c>
      <c r="BB77" s="1">
        <v>232</v>
      </c>
      <c r="BC77" s="33">
        <f t="shared" si="119"/>
        <v>0.99310897911901863</v>
      </c>
      <c r="BD77" s="36">
        <f t="shared" si="98"/>
        <v>0.95</v>
      </c>
      <c r="BE77" s="1">
        <v>14</v>
      </c>
      <c r="BF77" s="34">
        <f t="shared" si="120"/>
        <v>0.99958416253304427</v>
      </c>
      <c r="BG77" s="37">
        <f t="shared" si="68"/>
        <v>0.99</v>
      </c>
      <c r="BH77" s="1">
        <v>3</v>
      </c>
      <c r="BI77" s="34">
        <f t="shared" si="121"/>
        <v>0.99991089197136662</v>
      </c>
      <c r="BJ77" s="37">
        <f t="shared" si="99"/>
        <v>0.99</v>
      </c>
      <c r="BK77" s="1">
        <v>6</v>
      </c>
      <c r="BL77" s="69">
        <v>27910</v>
      </c>
      <c r="BM77" s="34">
        <f t="shared" si="122"/>
        <v>0.99978502328914365</v>
      </c>
      <c r="BN77" s="37">
        <f t="shared" si="71"/>
        <v>0.99</v>
      </c>
    </row>
    <row r="78" spans="1:66" s="7" customFormat="1" ht="14.45" x14ac:dyDescent="0.35">
      <c r="A78" s="66" t="s">
        <v>49</v>
      </c>
      <c r="B78" s="66" t="s">
        <v>50</v>
      </c>
      <c r="C78" s="67">
        <v>45352</v>
      </c>
      <c r="D78" s="101"/>
      <c r="E78" s="102"/>
      <c r="F78" s="102"/>
      <c r="G78" s="43" t="e">
        <f t="shared" si="101"/>
        <v>#DIV/0!</v>
      </c>
      <c r="H78" s="44">
        <f t="shared" si="42"/>
        <v>0.95</v>
      </c>
      <c r="I78" s="103"/>
      <c r="J78" s="103"/>
      <c r="K78" s="43" t="e">
        <f t="shared" si="102"/>
        <v>#DIV/0!</v>
      </c>
      <c r="L78" s="44">
        <f t="shared" si="44"/>
        <v>0.97</v>
      </c>
      <c r="M78" s="103"/>
      <c r="N78" s="103"/>
      <c r="O78" s="43" t="e">
        <f t="shared" si="103"/>
        <v>#DIV/0!</v>
      </c>
      <c r="P78" s="44">
        <f t="shared" si="46"/>
        <v>0.75</v>
      </c>
      <c r="Q78" s="103"/>
      <c r="R78" s="43" t="e">
        <f t="shared" si="104"/>
        <v>#DIV/0!</v>
      </c>
      <c r="S78" s="44">
        <f t="shared" si="48"/>
        <v>0.9</v>
      </c>
      <c r="T78" s="103"/>
      <c r="U78" s="43" t="e">
        <f t="shared" si="105"/>
        <v>#DIV/0!</v>
      </c>
      <c r="V78" s="44">
        <f t="shared" si="50"/>
        <v>0.99</v>
      </c>
      <c r="W78" s="103"/>
      <c r="X78" s="43" t="e">
        <f t="shared" si="106"/>
        <v>#DIV/0!</v>
      </c>
      <c r="Y78" s="44">
        <f t="shared" si="52"/>
        <v>0.99</v>
      </c>
      <c r="Z78" s="102"/>
      <c r="AA78" s="43" t="e">
        <f t="shared" si="107"/>
        <v>#DIV/0!</v>
      </c>
      <c r="AB78" s="44">
        <f t="shared" si="94"/>
        <v>0.99</v>
      </c>
      <c r="AC78" s="103"/>
      <c r="AD78" s="43" t="e">
        <f t="shared" si="108"/>
        <v>#DIV/0!</v>
      </c>
      <c r="AE78" s="44">
        <f t="shared" si="95"/>
        <v>0.99</v>
      </c>
      <c r="AF78" s="103"/>
      <c r="AG78" s="43" t="e">
        <f t="shared" si="109"/>
        <v>#DIV/0!</v>
      </c>
      <c r="AH78" s="44">
        <f t="shared" si="96"/>
        <v>0.75</v>
      </c>
      <c r="AI78" s="103"/>
      <c r="AJ78" s="45" t="e">
        <f t="shared" si="110"/>
        <v>#DIV/0!</v>
      </c>
      <c r="AK78" s="46">
        <f t="shared" si="55"/>
        <v>20</v>
      </c>
      <c r="AL78" s="103"/>
      <c r="AM78" s="45" t="e">
        <f t="shared" si="111"/>
        <v>#DIV/0!</v>
      </c>
      <c r="AN78" s="46">
        <f t="shared" si="57"/>
        <v>1</v>
      </c>
      <c r="AO78" s="104"/>
      <c r="AP78" s="45" t="e">
        <f t="shared" si="112"/>
        <v>#DIV/0!</v>
      </c>
      <c r="AQ78" s="46">
        <f t="shared" si="59"/>
        <v>20</v>
      </c>
      <c r="AR78" s="103"/>
      <c r="AS78" s="41">
        <f t="shared" si="113"/>
        <v>-34034</v>
      </c>
      <c r="AT78" s="47">
        <f t="shared" si="114"/>
        <v>-1</v>
      </c>
      <c r="AU78" s="48" t="e">
        <f t="shared" si="115"/>
        <v>#DIV/0!</v>
      </c>
      <c r="AV78" s="48" t="e">
        <f t="shared" si="116"/>
        <v>#DIV/0!</v>
      </c>
      <c r="AW78" s="48" t="e">
        <f t="shared" si="117"/>
        <v>#DIV/0!</v>
      </c>
      <c r="AX78" s="103"/>
      <c r="AY78" s="103"/>
      <c r="AZ78" s="43" t="e">
        <f t="shared" si="118"/>
        <v>#DIV/0!</v>
      </c>
      <c r="BA78" s="44">
        <f t="shared" si="97"/>
        <v>0.95</v>
      </c>
      <c r="BB78" s="103"/>
      <c r="BC78" s="43" t="e">
        <f t="shared" si="119"/>
        <v>#DIV/0!</v>
      </c>
      <c r="BD78" s="44">
        <f t="shared" si="98"/>
        <v>0.95</v>
      </c>
      <c r="BE78" s="103"/>
      <c r="BF78" s="45" t="e">
        <f t="shared" si="120"/>
        <v>#DIV/0!</v>
      </c>
      <c r="BG78" s="46">
        <f t="shared" si="68"/>
        <v>0.99</v>
      </c>
      <c r="BH78" s="103"/>
      <c r="BI78" s="45" t="e">
        <f t="shared" si="121"/>
        <v>#DIV/0!</v>
      </c>
      <c r="BJ78" s="46">
        <f t="shared" si="99"/>
        <v>0.99</v>
      </c>
      <c r="BK78" s="103"/>
      <c r="BL78" s="105"/>
      <c r="BM78" s="45" t="e">
        <f t="shared" si="122"/>
        <v>#DIV/0!</v>
      </c>
      <c r="BN78" s="46">
        <f t="shared" si="71"/>
        <v>0.99</v>
      </c>
    </row>
    <row r="79" spans="1:66" s="7" customFormat="1" ht="14.45" x14ac:dyDescent="0.35">
      <c r="A79" s="66" t="s">
        <v>49</v>
      </c>
      <c r="B79" s="66" t="s">
        <v>50</v>
      </c>
      <c r="C79" s="67">
        <v>45383</v>
      </c>
      <c r="D79" s="101"/>
      <c r="E79" s="102"/>
      <c r="F79" s="102"/>
      <c r="G79" s="33" t="e">
        <f t="shared" si="101"/>
        <v>#DIV/0!</v>
      </c>
      <c r="H79" s="36">
        <f t="shared" si="42"/>
        <v>0.95</v>
      </c>
      <c r="I79" s="103"/>
      <c r="J79" s="103"/>
      <c r="K79" s="33" t="e">
        <f t="shared" si="102"/>
        <v>#DIV/0!</v>
      </c>
      <c r="L79" s="36">
        <f t="shared" si="44"/>
        <v>0.97</v>
      </c>
      <c r="M79" s="103"/>
      <c r="N79" s="103"/>
      <c r="O79" s="33" t="e">
        <f t="shared" si="103"/>
        <v>#DIV/0!</v>
      </c>
      <c r="P79" s="36">
        <f t="shared" si="46"/>
        <v>0.75</v>
      </c>
      <c r="Q79" s="103"/>
      <c r="R79" s="33" t="e">
        <f t="shared" si="104"/>
        <v>#DIV/0!</v>
      </c>
      <c r="S79" s="36">
        <f t="shared" si="48"/>
        <v>0.9</v>
      </c>
      <c r="T79" s="103"/>
      <c r="U79" s="33" t="e">
        <f t="shared" si="105"/>
        <v>#DIV/0!</v>
      </c>
      <c r="V79" s="36">
        <f t="shared" si="50"/>
        <v>0.99</v>
      </c>
      <c r="W79" s="103"/>
      <c r="X79" s="33" t="e">
        <f t="shared" si="106"/>
        <v>#DIV/0!</v>
      </c>
      <c r="Y79" s="36">
        <f t="shared" si="52"/>
        <v>0.99</v>
      </c>
      <c r="Z79" s="102"/>
      <c r="AA79" s="33" t="e">
        <f t="shared" si="107"/>
        <v>#DIV/0!</v>
      </c>
      <c r="AB79" s="36">
        <f t="shared" si="94"/>
        <v>0.99</v>
      </c>
      <c r="AC79" s="103"/>
      <c r="AD79" s="33" t="e">
        <f t="shared" si="108"/>
        <v>#DIV/0!</v>
      </c>
      <c r="AE79" s="36">
        <f t="shared" si="95"/>
        <v>0.99</v>
      </c>
      <c r="AF79" s="103"/>
      <c r="AG79" s="33" t="e">
        <f t="shared" si="109"/>
        <v>#DIV/0!</v>
      </c>
      <c r="AH79" s="36">
        <f t="shared" si="96"/>
        <v>0.75</v>
      </c>
      <c r="AI79" s="103"/>
      <c r="AJ79" s="34" t="e">
        <f t="shared" si="110"/>
        <v>#DIV/0!</v>
      </c>
      <c r="AK79" s="37">
        <f t="shared" si="55"/>
        <v>20</v>
      </c>
      <c r="AL79" s="103"/>
      <c r="AM79" s="34" t="e">
        <f t="shared" si="111"/>
        <v>#DIV/0!</v>
      </c>
      <c r="AN79" s="37">
        <f t="shared" si="57"/>
        <v>1</v>
      </c>
      <c r="AO79" s="104"/>
      <c r="AP79" s="34" t="e">
        <f t="shared" si="112"/>
        <v>#DIV/0!</v>
      </c>
      <c r="AQ79" s="37">
        <f t="shared" si="59"/>
        <v>20</v>
      </c>
      <c r="AR79" s="103"/>
      <c r="AS79" s="1">
        <f t="shared" si="113"/>
        <v>0</v>
      </c>
      <c r="AT79" s="32" t="e">
        <f t="shared" si="114"/>
        <v>#DIV/0!</v>
      </c>
      <c r="AU79" s="35" t="e">
        <f t="shared" si="115"/>
        <v>#DIV/0!</v>
      </c>
      <c r="AV79" s="35" t="e">
        <f t="shared" si="116"/>
        <v>#DIV/0!</v>
      </c>
      <c r="AW79" s="35" t="e">
        <f t="shared" si="117"/>
        <v>#DIV/0!</v>
      </c>
      <c r="AX79" s="103"/>
      <c r="AY79" s="103"/>
      <c r="AZ79" s="33" t="e">
        <f t="shared" si="118"/>
        <v>#DIV/0!</v>
      </c>
      <c r="BA79" s="36">
        <f t="shared" si="97"/>
        <v>0.95</v>
      </c>
      <c r="BB79" s="103"/>
      <c r="BC79" s="33" t="e">
        <f t="shared" si="119"/>
        <v>#DIV/0!</v>
      </c>
      <c r="BD79" s="36">
        <f t="shared" si="98"/>
        <v>0.95</v>
      </c>
      <c r="BE79" s="103"/>
      <c r="BF79" s="34" t="e">
        <f t="shared" si="120"/>
        <v>#DIV/0!</v>
      </c>
      <c r="BG79" s="37">
        <f t="shared" si="68"/>
        <v>0.99</v>
      </c>
      <c r="BH79" s="103"/>
      <c r="BI79" s="34" t="e">
        <f t="shared" si="121"/>
        <v>#DIV/0!</v>
      </c>
      <c r="BJ79" s="37">
        <f t="shared" si="99"/>
        <v>0.99</v>
      </c>
      <c r="BK79" s="103"/>
      <c r="BL79" s="105"/>
      <c r="BM79" s="34" t="e">
        <f t="shared" si="122"/>
        <v>#DIV/0!</v>
      </c>
      <c r="BN79" s="37">
        <f t="shared" si="71"/>
        <v>0.99</v>
      </c>
    </row>
    <row r="80" spans="1:66" s="7" customFormat="1" ht="14.45" x14ac:dyDescent="0.35">
      <c r="A80" s="66" t="s">
        <v>49</v>
      </c>
      <c r="B80" s="66" t="s">
        <v>50</v>
      </c>
      <c r="C80" s="67">
        <v>45413</v>
      </c>
      <c r="D80" s="101"/>
      <c r="E80" s="102"/>
      <c r="F80" s="102"/>
      <c r="G80" s="33" t="e">
        <f t="shared" si="101"/>
        <v>#DIV/0!</v>
      </c>
      <c r="H80" s="36">
        <f t="shared" si="42"/>
        <v>0.95</v>
      </c>
      <c r="I80" s="103"/>
      <c r="J80" s="103"/>
      <c r="K80" s="33" t="e">
        <f t="shared" si="102"/>
        <v>#DIV/0!</v>
      </c>
      <c r="L80" s="36">
        <f t="shared" si="44"/>
        <v>0.97</v>
      </c>
      <c r="M80" s="103"/>
      <c r="N80" s="103"/>
      <c r="O80" s="33" t="e">
        <f t="shared" si="103"/>
        <v>#DIV/0!</v>
      </c>
      <c r="P80" s="36">
        <f t="shared" si="46"/>
        <v>0.75</v>
      </c>
      <c r="Q80" s="103"/>
      <c r="R80" s="33" t="e">
        <f t="shared" si="104"/>
        <v>#DIV/0!</v>
      </c>
      <c r="S80" s="36">
        <f t="shared" si="48"/>
        <v>0.9</v>
      </c>
      <c r="T80" s="103"/>
      <c r="U80" s="33" t="e">
        <f t="shared" si="105"/>
        <v>#DIV/0!</v>
      </c>
      <c r="V80" s="36">
        <f t="shared" si="50"/>
        <v>0.99</v>
      </c>
      <c r="W80" s="103"/>
      <c r="X80" s="33" t="e">
        <f t="shared" si="106"/>
        <v>#DIV/0!</v>
      </c>
      <c r="Y80" s="36">
        <f t="shared" ref="Y80:Y87" si="123">+$Y$4</f>
        <v>0.99</v>
      </c>
      <c r="Z80" s="102"/>
      <c r="AA80" s="33" t="e">
        <f t="shared" si="107"/>
        <v>#DIV/0!</v>
      </c>
      <c r="AB80" s="36">
        <f t="shared" si="94"/>
        <v>0.99</v>
      </c>
      <c r="AC80" s="103"/>
      <c r="AD80" s="33" t="e">
        <f t="shared" si="108"/>
        <v>#DIV/0!</v>
      </c>
      <c r="AE80" s="36">
        <f t="shared" si="95"/>
        <v>0.99</v>
      </c>
      <c r="AF80" s="103"/>
      <c r="AG80" s="33" t="e">
        <f t="shared" si="109"/>
        <v>#DIV/0!</v>
      </c>
      <c r="AH80" s="36">
        <f t="shared" si="96"/>
        <v>0.75</v>
      </c>
      <c r="AI80" s="103"/>
      <c r="AJ80" s="34" t="e">
        <f t="shared" si="110"/>
        <v>#DIV/0!</v>
      </c>
      <c r="AK80" s="37">
        <f t="shared" ref="AK80:AK87" si="124">+$AK$4</f>
        <v>20</v>
      </c>
      <c r="AL80" s="103"/>
      <c r="AM80" s="34" t="e">
        <f t="shared" si="111"/>
        <v>#DIV/0!</v>
      </c>
      <c r="AN80" s="37">
        <f t="shared" ref="AN80:AN87" si="125">+$AN$4</f>
        <v>1</v>
      </c>
      <c r="AO80" s="104"/>
      <c r="AP80" s="34" t="e">
        <f t="shared" si="112"/>
        <v>#DIV/0!</v>
      </c>
      <c r="AQ80" s="37">
        <f t="shared" ref="AQ80:AQ87" si="126">+$AQ$4</f>
        <v>20</v>
      </c>
      <c r="AR80" s="103"/>
      <c r="AS80" s="1">
        <f t="shared" si="113"/>
        <v>0</v>
      </c>
      <c r="AT80" s="32" t="e">
        <f t="shared" si="114"/>
        <v>#DIV/0!</v>
      </c>
      <c r="AU80" s="35" t="e">
        <f t="shared" si="115"/>
        <v>#DIV/0!</v>
      </c>
      <c r="AV80" s="35" t="e">
        <f t="shared" si="116"/>
        <v>#DIV/0!</v>
      </c>
      <c r="AW80" s="35" t="e">
        <f t="shared" si="117"/>
        <v>#DIV/0!</v>
      </c>
      <c r="AX80" s="103"/>
      <c r="AY80" s="103"/>
      <c r="AZ80" s="33" t="e">
        <f t="shared" si="118"/>
        <v>#DIV/0!</v>
      </c>
      <c r="BA80" s="36">
        <f t="shared" si="97"/>
        <v>0.95</v>
      </c>
      <c r="BB80" s="103"/>
      <c r="BC80" s="33" t="e">
        <f t="shared" si="119"/>
        <v>#DIV/0!</v>
      </c>
      <c r="BD80" s="36">
        <f t="shared" si="98"/>
        <v>0.95</v>
      </c>
      <c r="BE80" s="103"/>
      <c r="BF80" s="34" t="e">
        <f t="shared" si="120"/>
        <v>#DIV/0!</v>
      </c>
      <c r="BG80" s="37">
        <f t="shared" ref="BG80:BG87" si="127">+$BG$4</f>
        <v>0.99</v>
      </c>
      <c r="BH80" s="103"/>
      <c r="BI80" s="34" t="e">
        <f t="shared" si="121"/>
        <v>#DIV/0!</v>
      </c>
      <c r="BJ80" s="37">
        <f t="shared" si="99"/>
        <v>0.99</v>
      </c>
      <c r="BK80" s="103"/>
      <c r="BL80" s="105"/>
      <c r="BM80" s="34" t="e">
        <f t="shared" si="122"/>
        <v>#DIV/0!</v>
      </c>
      <c r="BN80" s="37">
        <f t="shared" ref="BN80:BN87" si="128">+$BN$4</f>
        <v>0.99</v>
      </c>
    </row>
    <row r="81" spans="1:66" s="7" customFormat="1" ht="14.45" x14ac:dyDescent="0.35">
      <c r="A81" s="66" t="s">
        <v>49</v>
      </c>
      <c r="B81" s="66" t="s">
        <v>50</v>
      </c>
      <c r="C81" s="67">
        <v>45444</v>
      </c>
      <c r="D81" s="101"/>
      <c r="E81" s="102"/>
      <c r="F81" s="102"/>
      <c r="G81" s="33" t="e">
        <f t="shared" si="101"/>
        <v>#DIV/0!</v>
      </c>
      <c r="H81" s="36">
        <f t="shared" si="42"/>
        <v>0.95</v>
      </c>
      <c r="I81" s="103"/>
      <c r="J81" s="103"/>
      <c r="K81" s="33" t="e">
        <f t="shared" si="102"/>
        <v>#DIV/0!</v>
      </c>
      <c r="L81" s="36">
        <f t="shared" si="44"/>
        <v>0.97</v>
      </c>
      <c r="M81" s="103"/>
      <c r="N81" s="103"/>
      <c r="O81" s="33" t="e">
        <f t="shared" si="103"/>
        <v>#DIV/0!</v>
      </c>
      <c r="P81" s="36">
        <f t="shared" si="46"/>
        <v>0.75</v>
      </c>
      <c r="Q81" s="103"/>
      <c r="R81" s="33" t="e">
        <f t="shared" si="104"/>
        <v>#DIV/0!</v>
      </c>
      <c r="S81" s="36">
        <f t="shared" si="48"/>
        <v>0.9</v>
      </c>
      <c r="T81" s="103"/>
      <c r="U81" s="33" t="e">
        <f t="shared" si="105"/>
        <v>#DIV/0!</v>
      </c>
      <c r="V81" s="36">
        <f t="shared" si="50"/>
        <v>0.99</v>
      </c>
      <c r="W81" s="103"/>
      <c r="X81" s="33" t="e">
        <f t="shared" si="106"/>
        <v>#DIV/0!</v>
      </c>
      <c r="Y81" s="36">
        <f t="shared" si="123"/>
        <v>0.99</v>
      </c>
      <c r="Z81" s="102"/>
      <c r="AA81" s="33" t="e">
        <f t="shared" si="107"/>
        <v>#DIV/0!</v>
      </c>
      <c r="AB81" s="36">
        <f t="shared" si="94"/>
        <v>0.99</v>
      </c>
      <c r="AC81" s="103"/>
      <c r="AD81" s="33" t="e">
        <f t="shared" si="108"/>
        <v>#DIV/0!</v>
      </c>
      <c r="AE81" s="36">
        <f t="shared" si="95"/>
        <v>0.99</v>
      </c>
      <c r="AF81" s="103"/>
      <c r="AG81" s="33" t="e">
        <f t="shared" si="109"/>
        <v>#DIV/0!</v>
      </c>
      <c r="AH81" s="36">
        <f t="shared" si="96"/>
        <v>0.75</v>
      </c>
      <c r="AI81" s="103"/>
      <c r="AJ81" s="34" t="e">
        <f t="shared" si="110"/>
        <v>#DIV/0!</v>
      </c>
      <c r="AK81" s="37">
        <f t="shared" si="124"/>
        <v>20</v>
      </c>
      <c r="AL81" s="103"/>
      <c r="AM81" s="34" t="e">
        <f t="shared" si="111"/>
        <v>#DIV/0!</v>
      </c>
      <c r="AN81" s="37">
        <f t="shared" si="125"/>
        <v>1</v>
      </c>
      <c r="AO81" s="104"/>
      <c r="AP81" s="34" t="e">
        <f t="shared" si="112"/>
        <v>#DIV/0!</v>
      </c>
      <c r="AQ81" s="37">
        <f t="shared" si="126"/>
        <v>20</v>
      </c>
      <c r="AR81" s="103"/>
      <c r="AS81" s="1">
        <f t="shared" si="113"/>
        <v>0</v>
      </c>
      <c r="AT81" s="32" t="e">
        <f t="shared" si="114"/>
        <v>#DIV/0!</v>
      </c>
      <c r="AU81" s="35" t="e">
        <f t="shared" si="115"/>
        <v>#DIV/0!</v>
      </c>
      <c r="AV81" s="35" t="e">
        <f t="shared" si="116"/>
        <v>#DIV/0!</v>
      </c>
      <c r="AW81" s="35" t="e">
        <f t="shared" si="117"/>
        <v>#DIV/0!</v>
      </c>
      <c r="AX81" s="103"/>
      <c r="AY81" s="103"/>
      <c r="AZ81" s="33" t="e">
        <f t="shared" si="118"/>
        <v>#DIV/0!</v>
      </c>
      <c r="BA81" s="36">
        <f t="shared" si="97"/>
        <v>0.95</v>
      </c>
      <c r="BB81" s="103"/>
      <c r="BC81" s="33" t="e">
        <f t="shared" si="119"/>
        <v>#DIV/0!</v>
      </c>
      <c r="BD81" s="36">
        <f t="shared" si="98"/>
        <v>0.95</v>
      </c>
      <c r="BE81" s="103"/>
      <c r="BF81" s="34" t="e">
        <f t="shared" si="120"/>
        <v>#DIV/0!</v>
      </c>
      <c r="BG81" s="37">
        <f t="shared" si="127"/>
        <v>0.99</v>
      </c>
      <c r="BH81" s="103"/>
      <c r="BI81" s="34" t="e">
        <f t="shared" si="121"/>
        <v>#DIV/0!</v>
      </c>
      <c r="BJ81" s="37">
        <f t="shared" si="99"/>
        <v>0.99</v>
      </c>
      <c r="BK81" s="103"/>
      <c r="BL81" s="105"/>
      <c r="BM81" s="34" t="e">
        <f t="shared" si="122"/>
        <v>#DIV/0!</v>
      </c>
      <c r="BN81" s="37">
        <f t="shared" si="128"/>
        <v>0.99</v>
      </c>
    </row>
    <row r="82" spans="1:66" s="7" customFormat="1" ht="14.45" x14ac:dyDescent="0.35">
      <c r="A82" s="66" t="s">
        <v>49</v>
      </c>
      <c r="B82" s="66" t="s">
        <v>50</v>
      </c>
      <c r="C82" s="67">
        <v>45474</v>
      </c>
      <c r="D82" s="101"/>
      <c r="E82" s="102"/>
      <c r="F82" s="102"/>
      <c r="G82" s="33" t="e">
        <f t="shared" si="101"/>
        <v>#DIV/0!</v>
      </c>
      <c r="H82" s="36">
        <f t="shared" si="42"/>
        <v>0.95</v>
      </c>
      <c r="I82" s="103"/>
      <c r="J82" s="103"/>
      <c r="K82" s="33" t="e">
        <f t="shared" si="102"/>
        <v>#DIV/0!</v>
      </c>
      <c r="L82" s="36">
        <f t="shared" si="44"/>
        <v>0.97</v>
      </c>
      <c r="M82" s="103"/>
      <c r="N82" s="103"/>
      <c r="O82" s="33" t="e">
        <f t="shared" si="103"/>
        <v>#DIV/0!</v>
      </c>
      <c r="P82" s="36">
        <f t="shared" si="46"/>
        <v>0.75</v>
      </c>
      <c r="Q82" s="103"/>
      <c r="R82" s="33" t="e">
        <f t="shared" si="104"/>
        <v>#DIV/0!</v>
      </c>
      <c r="S82" s="36">
        <f t="shared" si="48"/>
        <v>0.9</v>
      </c>
      <c r="T82" s="103"/>
      <c r="U82" s="33" t="e">
        <f t="shared" si="105"/>
        <v>#DIV/0!</v>
      </c>
      <c r="V82" s="36">
        <f t="shared" si="50"/>
        <v>0.99</v>
      </c>
      <c r="W82" s="103"/>
      <c r="X82" s="33" t="e">
        <f t="shared" si="106"/>
        <v>#DIV/0!</v>
      </c>
      <c r="Y82" s="36">
        <f t="shared" si="123"/>
        <v>0.99</v>
      </c>
      <c r="Z82" s="102"/>
      <c r="AA82" s="33" t="e">
        <f t="shared" si="107"/>
        <v>#DIV/0!</v>
      </c>
      <c r="AB82" s="36">
        <f t="shared" si="94"/>
        <v>0.99</v>
      </c>
      <c r="AC82" s="103"/>
      <c r="AD82" s="33" t="e">
        <f t="shared" si="108"/>
        <v>#DIV/0!</v>
      </c>
      <c r="AE82" s="36">
        <f t="shared" si="95"/>
        <v>0.99</v>
      </c>
      <c r="AF82" s="103"/>
      <c r="AG82" s="33" t="e">
        <f t="shared" si="109"/>
        <v>#DIV/0!</v>
      </c>
      <c r="AH82" s="36">
        <f t="shared" si="96"/>
        <v>0.75</v>
      </c>
      <c r="AI82" s="103"/>
      <c r="AJ82" s="34" t="e">
        <f t="shared" si="110"/>
        <v>#DIV/0!</v>
      </c>
      <c r="AK82" s="37">
        <f t="shared" si="124"/>
        <v>20</v>
      </c>
      <c r="AL82" s="103"/>
      <c r="AM82" s="34" t="e">
        <f t="shared" si="111"/>
        <v>#DIV/0!</v>
      </c>
      <c r="AN82" s="37">
        <f t="shared" si="125"/>
        <v>1</v>
      </c>
      <c r="AO82" s="104"/>
      <c r="AP82" s="34" t="e">
        <f t="shared" si="112"/>
        <v>#DIV/0!</v>
      </c>
      <c r="AQ82" s="37">
        <f t="shared" si="126"/>
        <v>20</v>
      </c>
      <c r="AR82" s="103"/>
      <c r="AS82" s="1">
        <f t="shared" si="113"/>
        <v>0</v>
      </c>
      <c r="AT82" s="32" t="e">
        <f t="shared" si="114"/>
        <v>#DIV/0!</v>
      </c>
      <c r="AU82" s="35" t="e">
        <f t="shared" si="115"/>
        <v>#DIV/0!</v>
      </c>
      <c r="AV82" s="35" t="e">
        <f t="shared" si="116"/>
        <v>#DIV/0!</v>
      </c>
      <c r="AW82" s="35" t="e">
        <f t="shared" si="117"/>
        <v>#DIV/0!</v>
      </c>
      <c r="AX82" s="103"/>
      <c r="AY82" s="103"/>
      <c r="AZ82" s="33" t="e">
        <f t="shared" si="118"/>
        <v>#DIV/0!</v>
      </c>
      <c r="BA82" s="36">
        <f t="shared" si="97"/>
        <v>0.95</v>
      </c>
      <c r="BB82" s="103"/>
      <c r="BC82" s="33" t="e">
        <f t="shared" si="119"/>
        <v>#DIV/0!</v>
      </c>
      <c r="BD82" s="36">
        <f t="shared" si="98"/>
        <v>0.95</v>
      </c>
      <c r="BE82" s="103"/>
      <c r="BF82" s="34" t="e">
        <f t="shared" si="120"/>
        <v>#DIV/0!</v>
      </c>
      <c r="BG82" s="37">
        <f t="shared" si="127"/>
        <v>0.99</v>
      </c>
      <c r="BH82" s="103"/>
      <c r="BI82" s="34" t="e">
        <f t="shared" si="121"/>
        <v>#DIV/0!</v>
      </c>
      <c r="BJ82" s="37">
        <f t="shared" si="99"/>
        <v>0.99</v>
      </c>
      <c r="BK82" s="103"/>
      <c r="BL82" s="105"/>
      <c r="BM82" s="34" t="e">
        <f t="shared" si="122"/>
        <v>#DIV/0!</v>
      </c>
      <c r="BN82" s="37">
        <f t="shared" si="128"/>
        <v>0.99</v>
      </c>
    </row>
    <row r="83" spans="1:66" s="7" customFormat="1" ht="14.45" x14ac:dyDescent="0.35">
      <c r="A83" s="66" t="s">
        <v>49</v>
      </c>
      <c r="B83" s="66" t="s">
        <v>50</v>
      </c>
      <c r="C83" s="67">
        <v>45505</v>
      </c>
      <c r="D83" s="101"/>
      <c r="E83" s="102"/>
      <c r="F83" s="102"/>
      <c r="G83" s="33" t="e">
        <f t="shared" si="101"/>
        <v>#DIV/0!</v>
      </c>
      <c r="H83" s="36">
        <f t="shared" si="42"/>
        <v>0.95</v>
      </c>
      <c r="I83" s="103"/>
      <c r="J83" s="103"/>
      <c r="K83" s="33" t="e">
        <f t="shared" si="102"/>
        <v>#DIV/0!</v>
      </c>
      <c r="L83" s="36">
        <f t="shared" si="44"/>
        <v>0.97</v>
      </c>
      <c r="M83" s="103"/>
      <c r="N83" s="103"/>
      <c r="O83" s="33" t="e">
        <f t="shared" si="103"/>
        <v>#DIV/0!</v>
      </c>
      <c r="P83" s="36">
        <f t="shared" si="46"/>
        <v>0.75</v>
      </c>
      <c r="Q83" s="103"/>
      <c r="R83" s="33" t="e">
        <f t="shared" si="104"/>
        <v>#DIV/0!</v>
      </c>
      <c r="S83" s="36">
        <f t="shared" si="48"/>
        <v>0.9</v>
      </c>
      <c r="T83" s="103"/>
      <c r="U83" s="33" t="e">
        <f t="shared" si="105"/>
        <v>#DIV/0!</v>
      </c>
      <c r="V83" s="36">
        <f t="shared" si="50"/>
        <v>0.99</v>
      </c>
      <c r="W83" s="103"/>
      <c r="X83" s="33" t="e">
        <f t="shared" si="106"/>
        <v>#DIV/0!</v>
      </c>
      <c r="Y83" s="36">
        <f t="shared" si="123"/>
        <v>0.99</v>
      </c>
      <c r="Z83" s="102"/>
      <c r="AA83" s="33" t="e">
        <f t="shared" si="107"/>
        <v>#DIV/0!</v>
      </c>
      <c r="AB83" s="36">
        <f t="shared" si="94"/>
        <v>0.99</v>
      </c>
      <c r="AC83" s="103"/>
      <c r="AD83" s="33" t="e">
        <f t="shared" si="108"/>
        <v>#DIV/0!</v>
      </c>
      <c r="AE83" s="36">
        <f t="shared" si="95"/>
        <v>0.99</v>
      </c>
      <c r="AF83" s="103"/>
      <c r="AG83" s="33" t="e">
        <f t="shared" si="109"/>
        <v>#DIV/0!</v>
      </c>
      <c r="AH83" s="36">
        <f t="shared" si="96"/>
        <v>0.75</v>
      </c>
      <c r="AI83" s="103"/>
      <c r="AJ83" s="34" t="e">
        <f t="shared" si="110"/>
        <v>#DIV/0!</v>
      </c>
      <c r="AK83" s="37">
        <f t="shared" si="124"/>
        <v>20</v>
      </c>
      <c r="AL83" s="103"/>
      <c r="AM83" s="34" t="e">
        <f t="shared" si="111"/>
        <v>#DIV/0!</v>
      </c>
      <c r="AN83" s="37">
        <f t="shared" si="125"/>
        <v>1</v>
      </c>
      <c r="AO83" s="104"/>
      <c r="AP83" s="34" t="e">
        <f t="shared" si="112"/>
        <v>#DIV/0!</v>
      </c>
      <c r="AQ83" s="37">
        <f t="shared" si="126"/>
        <v>20</v>
      </c>
      <c r="AR83" s="103"/>
      <c r="AS83" s="1">
        <f t="shared" si="113"/>
        <v>0</v>
      </c>
      <c r="AT83" s="32" t="e">
        <f t="shared" si="114"/>
        <v>#DIV/0!</v>
      </c>
      <c r="AU83" s="35" t="e">
        <f t="shared" si="115"/>
        <v>#DIV/0!</v>
      </c>
      <c r="AV83" s="35" t="e">
        <f t="shared" si="116"/>
        <v>#DIV/0!</v>
      </c>
      <c r="AW83" s="35" t="e">
        <f t="shared" si="117"/>
        <v>#DIV/0!</v>
      </c>
      <c r="AX83" s="103"/>
      <c r="AY83" s="103"/>
      <c r="AZ83" s="33" t="e">
        <f t="shared" si="118"/>
        <v>#DIV/0!</v>
      </c>
      <c r="BA83" s="36">
        <f t="shared" si="97"/>
        <v>0.95</v>
      </c>
      <c r="BB83" s="103"/>
      <c r="BC83" s="33" t="e">
        <f t="shared" si="119"/>
        <v>#DIV/0!</v>
      </c>
      <c r="BD83" s="36">
        <f t="shared" si="98"/>
        <v>0.95</v>
      </c>
      <c r="BE83" s="103"/>
      <c r="BF83" s="34" t="e">
        <f t="shared" si="120"/>
        <v>#DIV/0!</v>
      </c>
      <c r="BG83" s="37">
        <f t="shared" si="127"/>
        <v>0.99</v>
      </c>
      <c r="BH83" s="103"/>
      <c r="BI83" s="34" t="e">
        <f t="shared" si="121"/>
        <v>#DIV/0!</v>
      </c>
      <c r="BJ83" s="37">
        <f t="shared" si="99"/>
        <v>0.99</v>
      </c>
      <c r="BK83" s="103"/>
      <c r="BL83" s="105"/>
      <c r="BM83" s="34" t="e">
        <f t="shared" si="122"/>
        <v>#DIV/0!</v>
      </c>
      <c r="BN83" s="37">
        <f t="shared" si="128"/>
        <v>0.99</v>
      </c>
    </row>
    <row r="84" spans="1:66" s="7" customFormat="1" ht="14.45" x14ac:dyDescent="0.35">
      <c r="A84" s="66" t="s">
        <v>49</v>
      </c>
      <c r="B84" s="66" t="s">
        <v>50</v>
      </c>
      <c r="C84" s="67">
        <v>45536</v>
      </c>
      <c r="D84" s="101"/>
      <c r="E84" s="102"/>
      <c r="F84" s="102"/>
      <c r="G84" s="33" t="e">
        <f t="shared" si="101"/>
        <v>#DIV/0!</v>
      </c>
      <c r="H84" s="36">
        <f t="shared" si="42"/>
        <v>0.95</v>
      </c>
      <c r="I84" s="103"/>
      <c r="J84" s="103"/>
      <c r="K84" s="33" t="e">
        <f t="shared" si="102"/>
        <v>#DIV/0!</v>
      </c>
      <c r="L84" s="36">
        <f t="shared" si="44"/>
        <v>0.97</v>
      </c>
      <c r="M84" s="103"/>
      <c r="N84" s="103"/>
      <c r="O84" s="33" t="e">
        <f t="shared" si="103"/>
        <v>#DIV/0!</v>
      </c>
      <c r="P84" s="36">
        <f t="shared" si="46"/>
        <v>0.75</v>
      </c>
      <c r="Q84" s="103"/>
      <c r="R84" s="33" t="e">
        <f t="shared" si="104"/>
        <v>#DIV/0!</v>
      </c>
      <c r="S84" s="36">
        <f t="shared" si="48"/>
        <v>0.9</v>
      </c>
      <c r="T84" s="103"/>
      <c r="U84" s="33" t="e">
        <f t="shared" si="105"/>
        <v>#DIV/0!</v>
      </c>
      <c r="V84" s="36">
        <f t="shared" si="50"/>
        <v>0.99</v>
      </c>
      <c r="W84" s="103"/>
      <c r="X84" s="33" t="e">
        <f t="shared" si="106"/>
        <v>#DIV/0!</v>
      </c>
      <c r="Y84" s="36">
        <f t="shared" si="123"/>
        <v>0.99</v>
      </c>
      <c r="Z84" s="102"/>
      <c r="AA84" s="33" t="e">
        <f t="shared" si="107"/>
        <v>#DIV/0!</v>
      </c>
      <c r="AB84" s="36">
        <f t="shared" si="94"/>
        <v>0.99</v>
      </c>
      <c r="AC84" s="103"/>
      <c r="AD84" s="33" t="e">
        <f t="shared" si="108"/>
        <v>#DIV/0!</v>
      </c>
      <c r="AE84" s="36">
        <f t="shared" si="95"/>
        <v>0.99</v>
      </c>
      <c r="AF84" s="103"/>
      <c r="AG84" s="33" t="e">
        <f t="shared" si="109"/>
        <v>#DIV/0!</v>
      </c>
      <c r="AH84" s="36">
        <f t="shared" si="96"/>
        <v>0.75</v>
      </c>
      <c r="AI84" s="103"/>
      <c r="AJ84" s="34" t="e">
        <f t="shared" si="110"/>
        <v>#DIV/0!</v>
      </c>
      <c r="AK84" s="37">
        <f t="shared" si="124"/>
        <v>20</v>
      </c>
      <c r="AL84" s="103"/>
      <c r="AM84" s="34" t="e">
        <f t="shared" si="111"/>
        <v>#DIV/0!</v>
      </c>
      <c r="AN84" s="37">
        <f t="shared" si="125"/>
        <v>1</v>
      </c>
      <c r="AO84" s="104"/>
      <c r="AP84" s="34" t="e">
        <f t="shared" si="112"/>
        <v>#DIV/0!</v>
      </c>
      <c r="AQ84" s="37">
        <f t="shared" si="126"/>
        <v>20</v>
      </c>
      <c r="AR84" s="103"/>
      <c r="AS84" s="1">
        <f t="shared" si="113"/>
        <v>0</v>
      </c>
      <c r="AT84" s="32" t="e">
        <f t="shared" si="114"/>
        <v>#DIV/0!</v>
      </c>
      <c r="AU84" s="35" t="e">
        <f t="shared" si="115"/>
        <v>#DIV/0!</v>
      </c>
      <c r="AV84" s="35" t="e">
        <f t="shared" si="116"/>
        <v>#DIV/0!</v>
      </c>
      <c r="AW84" s="35" t="e">
        <f t="shared" si="117"/>
        <v>#DIV/0!</v>
      </c>
      <c r="AX84" s="103"/>
      <c r="AY84" s="103"/>
      <c r="AZ84" s="33" t="e">
        <f t="shared" si="118"/>
        <v>#DIV/0!</v>
      </c>
      <c r="BA84" s="36">
        <f t="shared" si="97"/>
        <v>0.95</v>
      </c>
      <c r="BB84" s="103"/>
      <c r="BC84" s="33" t="e">
        <f t="shared" si="119"/>
        <v>#DIV/0!</v>
      </c>
      <c r="BD84" s="36">
        <f t="shared" si="98"/>
        <v>0.95</v>
      </c>
      <c r="BE84" s="103"/>
      <c r="BF84" s="34" t="e">
        <f t="shared" si="120"/>
        <v>#DIV/0!</v>
      </c>
      <c r="BG84" s="37">
        <f t="shared" si="127"/>
        <v>0.99</v>
      </c>
      <c r="BH84" s="103"/>
      <c r="BI84" s="34" t="e">
        <f t="shared" si="121"/>
        <v>#DIV/0!</v>
      </c>
      <c r="BJ84" s="37">
        <f t="shared" si="99"/>
        <v>0.99</v>
      </c>
      <c r="BK84" s="103"/>
      <c r="BL84" s="105"/>
      <c r="BM84" s="34" t="e">
        <f t="shared" si="122"/>
        <v>#DIV/0!</v>
      </c>
      <c r="BN84" s="37">
        <f t="shared" si="128"/>
        <v>0.99</v>
      </c>
    </row>
    <row r="85" spans="1:66" s="7" customFormat="1" ht="14.45" x14ac:dyDescent="0.35">
      <c r="A85" s="66" t="s">
        <v>49</v>
      </c>
      <c r="B85" s="66" t="s">
        <v>50</v>
      </c>
      <c r="C85" s="67">
        <v>45566</v>
      </c>
      <c r="D85" s="101"/>
      <c r="E85" s="102"/>
      <c r="F85" s="102"/>
      <c r="G85" s="33" t="e">
        <f t="shared" si="101"/>
        <v>#DIV/0!</v>
      </c>
      <c r="H85" s="36">
        <f t="shared" si="42"/>
        <v>0.95</v>
      </c>
      <c r="I85" s="103"/>
      <c r="J85" s="103"/>
      <c r="K85" s="33" t="e">
        <f t="shared" si="102"/>
        <v>#DIV/0!</v>
      </c>
      <c r="L85" s="36">
        <f t="shared" si="44"/>
        <v>0.97</v>
      </c>
      <c r="M85" s="103"/>
      <c r="N85" s="103"/>
      <c r="O85" s="33" t="e">
        <f t="shared" si="103"/>
        <v>#DIV/0!</v>
      </c>
      <c r="P85" s="36">
        <f t="shared" si="46"/>
        <v>0.75</v>
      </c>
      <c r="Q85" s="103"/>
      <c r="R85" s="33" t="e">
        <f t="shared" si="104"/>
        <v>#DIV/0!</v>
      </c>
      <c r="S85" s="36">
        <f t="shared" si="48"/>
        <v>0.9</v>
      </c>
      <c r="T85" s="103"/>
      <c r="U85" s="33" t="e">
        <f t="shared" si="105"/>
        <v>#DIV/0!</v>
      </c>
      <c r="V85" s="36">
        <f t="shared" si="50"/>
        <v>0.99</v>
      </c>
      <c r="W85" s="103"/>
      <c r="X85" s="33" t="e">
        <f t="shared" si="106"/>
        <v>#DIV/0!</v>
      </c>
      <c r="Y85" s="36">
        <f t="shared" si="123"/>
        <v>0.99</v>
      </c>
      <c r="Z85" s="102"/>
      <c r="AA85" s="33" t="e">
        <f t="shared" si="107"/>
        <v>#DIV/0!</v>
      </c>
      <c r="AB85" s="36">
        <f t="shared" si="94"/>
        <v>0.99</v>
      </c>
      <c r="AC85" s="103"/>
      <c r="AD85" s="33" t="e">
        <f t="shared" si="108"/>
        <v>#DIV/0!</v>
      </c>
      <c r="AE85" s="36">
        <f t="shared" si="95"/>
        <v>0.99</v>
      </c>
      <c r="AF85" s="103"/>
      <c r="AG85" s="33" t="e">
        <f t="shared" si="109"/>
        <v>#DIV/0!</v>
      </c>
      <c r="AH85" s="36">
        <f t="shared" si="96"/>
        <v>0.75</v>
      </c>
      <c r="AI85" s="103"/>
      <c r="AJ85" s="34" t="e">
        <f t="shared" si="110"/>
        <v>#DIV/0!</v>
      </c>
      <c r="AK85" s="37">
        <f t="shared" si="124"/>
        <v>20</v>
      </c>
      <c r="AL85" s="103"/>
      <c r="AM85" s="34" t="e">
        <f t="shared" si="111"/>
        <v>#DIV/0!</v>
      </c>
      <c r="AN85" s="37">
        <f t="shared" si="125"/>
        <v>1</v>
      </c>
      <c r="AO85" s="104"/>
      <c r="AP85" s="34" t="e">
        <f t="shared" si="112"/>
        <v>#DIV/0!</v>
      </c>
      <c r="AQ85" s="37">
        <f t="shared" si="126"/>
        <v>20</v>
      </c>
      <c r="AR85" s="103"/>
      <c r="AS85" s="1">
        <f t="shared" si="113"/>
        <v>0</v>
      </c>
      <c r="AT85" s="32" t="e">
        <f t="shared" si="114"/>
        <v>#DIV/0!</v>
      </c>
      <c r="AU85" s="35" t="e">
        <f t="shared" si="115"/>
        <v>#DIV/0!</v>
      </c>
      <c r="AV85" s="35" t="e">
        <f t="shared" si="116"/>
        <v>#DIV/0!</v>
      </c>
      <c r="AW85" s="35" t="e">
        <f t="shared" si="117"/>
        <v>#DIV/0!</v>
      </c>
      <c r="AX85" s="103"/>
      <c r="AY85" s="103"/>
      <c r="AZ85" s="33" t="e">
        <f t="shared" si="118"/>
        <v>#DIV/0!</v>
      </c>
      <c r="BA85" s="36">
        <f t="shared" si="97"/>
        <v>0.95</v>
      </c>
      <c r="BB85" s="103"/>
      <c r="BC85" s="33" t="e">
        <f t="shared" si="119"/>
        <v>#DIV/0!</v>
      </c>
      <c r="BD85" s="36">
        <f t="shared" si="98"/>
        <v>0.95</v>
      </c>
      <c r="BE85" s="103"/>
      <c r="BF85" s="34" t="e">
        <f t="shared" si="120"/>
        <v>#DIV/0!</v>
      </c>
      <c r="BG85" s="37">
        <f t="shared" si="127"/>
        <v>0.99</v>
      </c>
      <c r="BH85" s="103"/>
      <c r="BI85" s="34" t="e">
        <f t="shared" si="121"/>
        <v>#DIV/0!</v>
      </c>
      <c r="BJ85" s="37">
        <f t="shared" si="99"/>
        <v>0.99</v>
      </c>
      <c r="BK85" s="103"/>
      <c r="BL85" s="105"/>
      <c r="BM85" s="34" t="e">
        <f t="shared" si="122"/>
        <v>#DIV/0!</v>
      </c>
      <c r="BN85" s="37">
        <f t="shared" si="128"/>
        <v>0.99</v>
      </c>
    </row>
    <row r="86" spans="1:66" s="7" customFormat="1" ht="14.45" x14ac:dyDescent="0.35">
      <c r="A86" s="66" t="s">
        <v>49</v>
      </c>
      <c r="B86" s="66" t="s">
        <v>50</v>
      </c>
      <c r="C86" s="67">
        <v>45597</v>
      </c>
      <c r="D86" s="101"/>
      <c r="E86" s="102"/>
      <c r="F86" s="102"/>
      <c r="G86" s="33" t="e">
        <f t="shared" si="101"/>
        <v>#DIV/0!</v>
      </c>
      <c r="H86" s="36">
        <f t="shared" si="42"/>
        <v>0.95</v>
      </c>
      <c r="I86" s="103"/>
      <c r="J86" s="103"/>
      <c r="K86" s="33" t="e">
        <f t="shared" si="102"/>
        <v>#DIV/0!</v>
      </c>
      <c r="L86" s="36">
        <f t="shared" si="44"/>
        <v>0.97</v>
      </c>
      <c r="M86" s="103"/>
      <c r="N86" s="103"/>
      <c r="O86" s="33" t="e">
        <f t="shared" si="103"/>
        <v>#DIV/0!</v>
      </c>
      <c r="P86" s="36">
        <f t="shared" si="46"/>
        <v>0.75</v>
      </c>
      <c r="Q86" s="103"/>
      <c r="R86" s="33" t="e">
        <f t="shared" si="104"/>
        <v>#DIV/0!</v>
      </c>
      <c r="S86" s="36">
        <f t="shared" si="48"/>
        <v>0.9</v>
      </c>
      <c r="T86" s="103"/>
      <c r="U86" s="33" t="e">
        <f t="shared" si="105"/>
        <v>#DIV/0!</v>
      </c>
      <c r="V86" s="36">
        <f t="shared" si="50"/>
        <v>0.99</v>
      </c>
      <c r="W86" s="103"/>
      <c r="X86" s="33" t="e">
        <f t="shared" si="106"/>
        <v>#DIV/0!</v>
      </c>
      <c r="Y86" s="36">
        <f t="shared" si="123"/>
        <v>0.99</v>
      </c>
      <c r="Z86" s="102"/>
      <c r="AA86" s="33" t="e">
        <f t="shared" si="107"/>
        <v>#DIV/0!</v>
      </c>
      <c r="AB86" s="36">
        <f t="shared" si="94"/>
        <v>0.99</v>
      </c>
      <c r="AC86" s="103"/>
      <c r="AD86" s="33" t="e">
        <f t="shared" si="108"/>
        <v>#DIV/0!</v>
      </c>
      <c r="AE86" s="36">
        <f t="shared" si="95"/>
        <v>0.99</v>
      </c>
      <c r="AF86" s="103"/>
      <c r="AG86" s="33" t="e">
        <f t="shared" si="109"/>
        <v>#DIV/0!</v>
      </c>
      <c r="AH86" s="36">
        <f t="shared" si="96"/>
        <v>0.75</v>
      </c>
      <c r="AI86" s="103"/>
      <c r="AJ86" s="34" t="e">
        <f t="shared" si="110"/>
        <v>#DIV/0!</v>
      </c>
      <c r="AK86" s="37">
        <f t="shared" si="124"/>
        <v>20</v>
      </c>
      <c r="AL86" s="103"/>
      <c r="AM86" s="34" t="e">
        <f t="shared" si="111"/>
        <v>#DIV/0!</v>
      </c>
      <c r="AN86" s="37">
        <f t="shared" si="125"/>
        <v>1</v>
      </c>
      <c r="AO86" s="104"/>
      <c r="AP86" s="34" t="e">
        <f t="shared" si="112"/>
        <v>#DIV/0!</v>
      </c>
      <c r="AQ86" s="37">
        <f t="shared" si="126"/>
        <v>20</v>
      </c>
      <c r="AR86" s="103"/>
      <c r="AS86" s="1">
        <f t="shared" si="113"/>
        <v>0</v>
      </c>
      <c r="AT86" s="32" t="e">
        <f t="shared" si="114"/>
        <v>#DIV/0!</v>
      </c>
      <c r="AU86" s="35" t="e">
        <f t="shared" si="115"/>
        <v>#DIV/0!</v>
      </c>
      <c r="AV86" s="35" t="e">
        <f t="shared" si="116"/>
        <v>#DIV/0!</v>
      </c>
      <c r="AW86" s="35" t="e">
        <f t="shared" si="117"/>
        <v>#DIV/0!</v>
      </c>
      <c r="AX86" s="103"/>
      <c r="AY86" s="103"/>
      <c r="AZ86" s="33" t="e">
        <f t="shared" si="118"/>
        <v>#DIV/0!</v>
      </c>
      <c r="BA86" s="36">
        <f t="shared" si="97"/>
        <v>0.95</v>
      </c>
      <c r="BB86" s="103"/>
      <c r="BC86" s="33" t="e">
        <f t="shared" si="119"/>
        <v>#DIV/0!</v>
      </c>
      <c r="BD86" s="36">
        <f t="shared" si="98"/>
        <v>0.95</v>
      </c>
      <c r="BE86" s="103"/>
      <c r="BF86" s="34" t="e">
        <f t="shared" si="120"/>
        <v>#DIV/0!</v>
      </c>
      <c r="BG86" s="37">
        <f t="shared" si="127"/>
        <v>0.99</v>
      </c>
      <c r="BH86" s="103"/>
      <c r="BI86" s="34" t="e">
        <f t="shared" si="121"/>
        <v>#DIV/0!</v>
      </c>
      <c r="BJ86" s="37">
        <f t="shared" si="99"/>
        <v>0.99</v>
      </c>
      <c r="BK86" s="103"/>
      <c r="BL86" s="105"/>
      <c r="BM86" s="34" t="e">
        <f t="shared" si="122"/>
        <v>#DIV/0!</v>
      </c>
      <c r="BN86" s="37">
        <f t="shared" si="128"/>
        <v>0.99</v>
      </c>
    </row>
    <row r="87" spans="1:66" s="7" customFormat="1" ht="14.45" x14ac:dyDescent="0.35">
      <c r="A87" s="66" t="s">
        <v>49</v>
      </c>
      <c r="B87" s="66" t="s">
        <v>50</v>
      </c>
      <c r="C87" s="67">
        <v>45627</v>
      </c>
      <c r="D87" s="101"/>
      <c r="E87" s="102"/>
      <c r="F87" s="102"/>
      <c r="G87" s="33" t="e">
        <f t="shared" si="101"/>
        <v>#DIV/0!</v>
      </c>
      <c r="H87" s="36">
        <f t="shared" si="42"/>
        <v>0.95</v>
      </c>
      <c r="I87" s="103"/>
      <c r="J87" s="103"/>
      <c r="K87" s="33" t="e">
        <f t="shared" si="102"/>
        <v>#DIV/0!</v>
      </c>
      <c r="L87" s="36">
        <f t="shared" si="44"/>
        <v>0.97</v>
      </c>
      <c r="M87" s="103"/>
      <c r="N87" s="103"/>
      <c r="O87" s="33" t="e">
        <f t="shared" si="103"/>
        <v>#DIV/0!</v>
      </c>
      <c r="P87" s="36">
        <f t="shared" si="46"/>
        <v>0.75</v>
      </c>
      <c r="Q87" s="103"/>
      <c r="R87" s="33" t="e">
        <f t="shared" si="104"/>
        <v>#DIV/0!</v>
      </c>
      <c r="S87" s="36">
        <f t="shared" si="48"/>
        <v>0.9</v>
      </c>
      <c r="T87" s="103"/>
      <c r="U87" s="33" t="e">
        <f t="shared" si="105"/>
        <v>#DIV/0!</v>
      </c>
      <c r="V87" s="36">
        <f t="shared" si="50"/>
        <v>0.99</v>
      </c>
      <c r="W87" s="103"/>
      <c r="X87" s="33" t="e">
        <f t="shared" si="106"/>
        <v>#DIV/0!</v>
      </c>
      <c r="Y87" s="36">
        <f t="shared" si="123"/>
        <v>0.99</v>
      </c>
      <c r="Z87" s="102"/>
      <c r="AA87" s="33" t="e">
        <f t="shared" si="107"/>
        <v>#DIV/0!</v>
      </c>
      <c r="AB87" s="36">
        <f t="shared" si="94"/>
        <v>0.99</v>
      </c>
      <c r="AC87" s="103"/>
      <c r="AD87" s="33" t="e">
        <f t="shared" si="108"/>
        <v>#DIV/0!</v>
      </c>
      <c r="AE87" s="36">
        <f t="shared" si="95"/>
        <v>0.99</v>
      </c>
      <c r="AF87" s="103"/>
      <c r="AG87" s="33" t="e">
        <f t="shared" si="109"/>
        <v>#DIV/0!</v>
      </c>
      <c r="AH87" s="36">
        <f t="shared" si="96"/>
        <v>0.75</v>
      </c>
      <c r="AI87" s="103"/>
      <c r="AJ87" s="34" t="e">
        <f t="shared" si="110"/>
        <v>#DIV/0!</v>
      </c>
      <c r="AK87" s="37">
        <f t="shared" si="124"/>
        <v>20</v>
      </c>
      <c r="AL87" s="103"/>
      <c r="AM87" s="34" t="e">
        <f t="shared" si="111"/>
        <v>#DIV/0!</v>
      </c>
      <c r="AN87" s="37">
        <f t="shared" si="125"/>
        <v>1</v>
      </c>
      <c r="AO87" s="104"/>
      <c r="AP87" s="34" t="e">
        <f t="shared" si="112"/>
        <v>#DIV/0!</v>
      </c>
      <c r="AQ87" s="37">
        <f t="shared" si="126"/>
        <v>20</v>
      </c>
      <c r="AR87" s="103"/>
      <c r="AS87" s="1">
        <f t="shared" si="113"/>
        <v>0</v>
      </c>
      <c r="AT87" s="32" t="e">
        <f t="shared" si="114"/>
        <v>#DIV/0!</v>
      </c>
      <c r="AU87" s="35" t="e">
        <f t="shared" si="115"/>
        <v>#DIV/0!</v>
      </c>
      <c r="AV87" s="35" t="e">
        <f t="shared" si="116"/>
        <v>#DIV/0!</v>
      </c>
      <c r="AW87" s="35" t="e">
        <f t="shared" si="117"/>
        <v>#DIV/0!</v>
      </c>
      <c r="AX87" s="103"/>
      <c r="AY87" s="103"/>
      <c r="AZ87" s="33" t="e">
        <f t="shared" si="118"/>
        <v>#DIV/0!</v>
      </c>
      <c r="BA87" s="36">
        <f t="shared" si="97"/>
        <v>0.95</v>
      </c>
      <c r="BB87" s="103"/>
      <c r="BC87" s="33" t="e">
        <f t="shared" si="119"/>
        <v>#DIV/0!</v>
      </c>
      <c r="BD87" s="36">
        <f t="shared" si="98"/>
        <v>0.95</v>
      </c>
      <c r="BE87" s="103"/>
      <c r="BF87" s="34" t="e">
        <f t="shared" si="120"/>
        <v>#DIV/0!</v>
      </c>
      <c r="BG87" s="37">
        <f t="shared" si="127"/>
        <v>0.99</v>
      </c>
      <c r="BH87" s="103"/>
      <c r="BI87" s="34" t="e">
        <f t="shared" si="121"/>
        <v>#DIV/0!</v>
      </c>
      <c r="BJ87" s="37">
        <f t="shared" si="99"/>
        <v>0.99</v>
      </c>
      <c r="BK87" s="103"/>
      <c r="BL87" s="105"/>
      <c r="BM87" s="34" t="e">
        <f t="shared" si="122"/>
        <v>#DIV/0!</v>
      </c>
      <c r="BN87" s="37">
        <f t="shared" si="128"/>
        <v>0.99</v>
      </c>
    </row>
    <row r="88" spans="1:66" s="75" customFormat="1" ht="14.45" x14ac:dyDescent="0.35">
      <c r="A88" s="76" t="s">
        <v>58</v>
      </c>
      <c r="B88" s="77"/>
      <c r="C88" s="77"/>
      <c r="D88" s="77"/>
      <c r="E88" s="77" t="s">
        <v>59</v>
      </c>
      <c r="F88" s="77" t="s">
        <v>59</v>
      </c>
      <c r="G88" s="77" t="s">
        <v>59</v>
      </c>
      <c r="H88" s="77"/>
      <c r="I88" s="77" t="s">
        <v>59</v>
      </c>
      <c r="J88" s="77" t="s">
        <v>59</v>
      </c>
      <c r="K88" s="78" t="s">
        <v>59</v>
      </c>
      <c r="L88" s="78"/>
      <c r="M88" s="77" t="s">
        <v>59</v>
      </c>
      <c r="N88" s="77" t="s">
        <v>59</v>
      </c>
      <c r="O88" s="77" t="s">
        <v>59</v>
      </c>
      <c r="P88" s="77"/>
      <c r="Q88" s="77" t="s">
        <v>59</v>
      </c>
      <c r="R88" s="77" t="s">
        <v>59</v>
      </c>
      <c r="S88" s="77"/>
      <c r="T88" s="77" t="s">
        <v>59</v>
      </c>
      <c r="U88" s="77" t="s">
        <v>59</v>
      </c>
      <c r="V88" s="77"/>
      <c r="W88" s="77" t="s">
        <v>59</v>
      </c>
      <c r="X88" s="77" t="s">
        <v>59</v>
      </c>
      <c r="Y88" s="77"/>
      <c r="Z88" s="77" t="s">
        <v>59</v>
      </c>
      <c r="AA88" s="77" t="s">
        <v>59</v>
      </c>
      <c r="AB88" s="77"/>
      <c r="AC88" s="77" t="s">
        <v>59</v>
      </c>
      <c r="AD88" s="77" t="s">
        <v>59</v>
      </c>
      <c r="AE88" s="77"/>
      <c r="AF88" s="77" t="s">
        <v>59</v>
      </c>
      <c r="AG88" s="77" t="s">
        <v>59</v>
      </c>
      <c r="AH88" s="77"/>
      <c r="AI88" s="77" t="s">
        <v>59</v>
      </c>
      <c r="AJ88" s="77" t="s">
        <v>59</v>
      </c>
      <c r="AK88" s="77"/>
      <c r="AL88" s="77" t="s">
        <v>59</v>
      </c>
      <c r="AM88" s="77" t="s">
        <v>59</v>
      </c>
      <c r="AN88" s="77"/>
      <c r="AO88" s="77" t="s">
        <v>59</v>
      </c>
      <c r="AP88" s="77" t="s">
        <v>59</v>
      </c>
      <c r="AQ88" s="77"/>
      <c r="AR88" s="77" t="s">
        <v>59</v>
      </c>
      <c r="AS88" s="77"/>
      <c r="AT88" s="77"/>
      <c r="AU88" s="77" t="s">
        <v>59</v>
      </c>
      <c r="AV88" s="77" t="s">
        <v>59</v>
      </c>
      <c r="AW88" s="77" t="s">
        <v>59</v>
      </c>
      <c r="AX88" s="77" t="s">
        <v>60</v>
      </c>
      <c r="AY88" s="77" t="s">
        <v>60</v>
      </c>
      <c r="AZ88" s="77" t="s">
        <v>60</v>
      </c>
      <c r="BA88" s="77"/>
      <c r="BB88" s="77" t="s">
        <v>60</v>
      </c>
      <c r="BC88" s="77" t="s">
        <v>60</v>
      </c>
      <c r="BD88" s="77"/>
      <c r="BE88" s="77" t="s">
        <v>60</v>
      </c>
      <c r="BF88" s="77" t="s">
        <v>60</v>
      </c>
      <c r="BG88" s="77"/>
      <c r="BH88" s="77" t="s">
        <v>60</v>
      </c>
      <c r="BI88" s="77" t="s">
        <v>60</v>
      </c>
      <c r="BJ88" s="77"/>
      <c r="BK88" s="77" t="s">
        <v>60</v>
      </c>
      <c r="BL88" s="77" t="s">
        <v>60</v>
      </c>
      <c r="BM88" s="77" t="s">
        <v>60</v>
      </c>
    </row>
    <row r="89" spans="1:66" ht="15.6" x14ac:dyDescent="0.35">
      <c r="A89" s="72" t="s">
        <v>82</v>
      </c>
      <c r="B89" s="73"/>
      <c r="C89" s="73"/>
      <c r="D89" s="71"/>
      <c r="K89" s="74"/>
      <c r="L89" s="74"/>
    </row>
    <row r="90" spans="1:66" ht="14.45" x14ac:dyDescent="0.35">
      <c r="C90" s="70">
        <f t="shared" ref="C90:C137" si="129">+C28</f>
        <v>43831</v>
      </c>
      <c r="D90" s="68"/>
      <c r="E90" s="68">
        <f t="shared" ref="E90:F109" si="130">SUM(E17:E28)</f>
        <v>320</v>
      </c>
      <c r="F90" s="68">
        <f t="shared" si="130"/>
        <v>314</v>
      </c>
      <c r="G90" s="33">
        <f t="shared" ref="G90" si="131">E90/F90*1</f>
        <v>1.0191082802547771</v>
      </c>
      <c r="H90" s="36">
        <f t="shared" si="42"/>
        <v>0.95</v>
      </c>
      <c r="I90" s="68">
        <f>SUM(I17:I28)</f>
        <v>11134</v>
      </c>
      <c r="J90" s="68">
        <f>SUM(J17:J28)</f>
        <v>11134</v>
      </c>
      <c r="K90" s="43">
        <f t="shared" ref="K90:K101" si="132">I90/J90*1</f>
        <v>1</v>
      </c>
      <c r="L90" s="44">
        <f t="shared" si="44"/>
        <v>0.97</v>
      </c>
      <c r="M90" s="68">
        <f>SUM(M17:M28)</f>
        <v>112</v>
      </c>
      <c r="N90" s="68">
        <f>SUM(N17:N28)</f>
        <v>112</v>
      </c>
      <c r="O90" s="33">
        <f t="shared" ref="O90" si="133">M90/N90*1</f>
        <v>1</v>
      </c>
      <c r="P90" s="36">
        <f t="shared" si="46"/>
        <v>0.75</v>
      </c>
      <c r="Q90" s="68">
        <f t="shared" ref="Q90:Q137" si="134">SUM(Q17:Q28)</f>
        <v>0</v>
      </c>
      <c r="R90" s="33">
        <f t="shared" ref="R90" si="135">(1-Q90/E90)*1</f>
        <v>1</v>
      </c>
      <c r="S90" s="36">
        <f t="shared" si="48"/>
        <v>0.9</v>
      </c>
      <c r="T90" s="68">
        <f t="shared" ref="T90:T137" si="136">SUM(T17:T28)</f>
        <v>0</v>
      </c>
      <c r="U90" s="33">
        <f t="shared" ref="U90" si="137">(1-T90/I90)*1</f>
        <v>1</v>
      </c>
      <c r="V90" s="36">
        <f t="shared" si="50"/>
        <v>0.99</v>
      </c>
      <c r="W90" s="68">
        <f t="shared" ref="W90:W137" si="138">SUM(W17:W28)</f>
        <v>0</v>
      </c>
      <c r="X90" s="33">
        <f t="shared" ref="X90" si="139">(1-W90/M90)*1</f>
        <v>1</v>
      </c>
      <c r="Y90" s="36">
        <f t="shared" ref="Y90:Y149" si="140">+$Y$4</f>
        <v>0.99</v>
      </c>
      <c r="Z90" s="68">
        <f t="shared" ref="Z90:Z137" si="141">SUM(Z17:Z28)</f>
        <v>116</v>
      </c>
      <c r="AA90" s="33">
        <f t="shared" ref="AA90" si="142">Z90/E90*1</f>
        <v>0.36249999999999999</v>
      </c>
      <c r="AB90" s="36">
        <f t="shared" ref="AB90:AB149" si="143">+$AB$4</f>
        <v>0.99</v>
      </c>
      <c r="AC90" s="68">
        <f t="shared" ref="AC90:AC137" si="144">SUM(AC17:AC28)</f>
        <v>11134</v>
      </c>
      <c r="AD90" s="33">
        <f t="shared" ref="AD90" si="145">AC90/I90*1</f>
        <v>1</v>
      </c>
      <c r="AE90" s="36">
        <f t="shared" ref="AE90:AE149" si="146">+$AE$4</f>
        <v>0.99</v>
      </c>
      <c r="AF90" s="68">
        <f t="shared" ref="AF90:AF137" si="147">SUM(AF17:AF28)</f>
        <v>112</v>
      </c>
      <c r="AG90" s="33">
        <f t="shared" ref="AG90" si="148">AF90/M90*1</f>
        <v>1</v>
      </c>
      <c r="AH90" s="36">
        <f t="shared" ref="AH90:AH149" si="149">+$AH$4</f>
        <v>0.75</v>
      </c>
      <c r="AI90" s="68">
        <f t="shared" ref="AI90:AI137" si="150">SUM(AI17:AI28)</f>
        <v>1869</v>
      </c>
      <c r="AJ90" s="34">
        <f t="shared" ref="AJ90" si="151">AI90/E90</f>
        <v>5.8406250000000002</v>
      </c>
      <c r="AK90" s="37">
        <f t="shared" ref="AK90:AK149" si="152">+$AK$4</f>
        <v>20</v>
      </c>
      <c r="AL90" s="68">
        <f t="shared" ref="AL90:AL137" si="153">SUM(AL17:AL28)</f>
        <v>11134</v>
      </c>
      <c r="AM90" s="34">
        <f t="shared" ref="AM90" si="154">AL90/I90</f>
        <v>1</v>
      </c>
      <c r="AN90" s="37">
        <f t="shared" ref="AN90:AN149" si="155">+$AN$4</f>
        <v>1</v>
      </c>
      <c r="AO90" s="68">
        <f t="shared" ref="AO90:AO137" si="156">SUM(AO17:AO28)</f>
        <v>600</v>
      </c>
      <c r="AP90" s="34">
        <f t="shared" ref="AP90" si="157">AO90/M90</f>
        <v>5.3571428571428568</v>
      </c>
      <c r="AQ90" s="37">
        <f t="shared" ref="AQ90:AQ149" si="158">+$AQ$4</f>
        <v>20</v>
      </c>
      <c r="AR90" s="68">
        <f t="shared" ref="AR90:AR137" si="159">AVERAGE(AR17:AR28)</f>
        <v>24951</v>
      </c>
      <c r="AS90" s="68"/>
      <c r="AT90" s="68"/>
      <c r="AU90" s="35">
        <f t="shared" ref="AU90" si="160">E90/AR90</f>
        <v>1.2825137269047333E-2</v>
      </c>
      <c r="AV90" s="35">
        <f t="shared" ref="AV90" si="161">I90/AR90</f>
        <v>0.44623461985491564</v>
      </c>
      <c r="AW90" s="35">
        <f t="shared" ref="AW90" si="162">M90/AR90</f>
        <v>4.4887980441665667E-3</v>
      </c>
      <c r="AX90" s="68">
        <f t="shared" ref="AX90:AY109" si="163">SUM(AX17:AX28)</f>
        <v>431</v>
      </c>
      <c r="AY90" s="68">
        <f t="shared" si="163"/>
        <v>99433</v>
      </c>
      <c r="AZ90" s="38">
        <f t="shared" ref="AZ90" si="164">(1-AX90/AY90)*1</f>
        <v>0.99566542294811577</v>
      </c>
      <c r="BA90" s="36">
        <f t="shared" ref="BA90:BA149" si="165">+$BA$4</f>
        <v>0.95</v>
      </c>
      <c r="BB90" s="68">
        <f t="shared" ref="BB90:BB137" si="166">SUM(BB17:BB28)</f>
        <v>431</v>
      </c>
      <c r="BC90" s="33">
        <f t="shared" ref="BC90" si="167">(1-BB90/AY90)*1</f>
        <v>0.99566542294811577</v>
      </c>
      <c r="BD90" s="36">
        <f t="shared" ref="BD90:BD149" si="168">+$BD$4</f>
        <v>0.95</v>
      </c>
      <c r="BE90" s="68">
        <f t="shared" ref="BE90:BE137" si="169">SUM(BE17:BE28)</f>
        <v>63</v>
      </c>
      <c r="BF90" s="34">
        <f t="shared" ref="BF90" si="170">1-BE90/AY90</f>
        <v>0.99936640753069905</v>
      </c>
      <c r="BG90" s="37">
        <f t="shared" ref="BG90:BG149" si="171">+$BG$4</f>
        <v>0.99</v>
      </c>
      <c r="BH90" s="68">
        <f t="shared" ref="BH90:BH137" si="172">SUM(BH17:BH28)</f>
        <v>28</v>
      </c>
      <c r="BI90" s="34">
        <f t="shared" ref="BI90" si="173">1-BH90/AY90</f>
        <v>0.99971840334697737</v>
      </c>
      <c r="BJ90" s="37">
        <f t="shared" ref="BJ90:BJ149" si="174">+$BJ$4</f>
        <v>0.99</v>
      </c>
      <c r="BK90" s="68">
        <f t="shared" ref="BK90:BL109" si="175">SUM(BK17:BK28)</f>
        <v>3</v>
      </c>
      <c r="BL90" s="68">
        <f t="shared" si="175"/>
        <v>94539</v>
      </c>
      <c r="BM90" s="34">
        <f t="shared" ref="BM90" si="176">1-BK90/BL90</f>
        <v>0.99996826706438613</v>
      </c>
      <c r="BN90" s="37">
        <f t="shared" ref="BN90:BN149" si="177">+$BN$4</f>
        <v>0.99</v>
      </c>
    </row>
    <row r="91" spans="1:66" ht="14.45" x14ac:dyDescent="0.35">
      <c r="C91" s="70">
        <f t="shared" si="129"/>
        <v>43862</v>
      </c>
      <c r="D91" s="68"/>
      <c r="E91" s="68">
        <f t="shared" si="130"/>
        <v>314</v>
      </c>
      <c r="F91" s="68">
        <f t="shared" si="130"/>
        <v>323</v>
      </c>
      <c r="G91" s="33">
        <f t="shared" ref="G91:G125" si="178">E91/F91*1</f>
        <v>0.97213622291021673</v>
      </c>
      <c r="H91" s="36">
        <f t="shared" si="42"/>
        <v>0.95</v>
      </c>
      <c r="I91" s="68">
        <f t="shared" ref="I91:J91" si="179">SUM(I18:I29)</f>
        <v>13397</v>
      </c>
      <c r="J91" s="68">
        <f t="shared" si="179"/>
        <v>13397</v>
      </c>
      <c r="K91" s="33">
        <f t="shared" si="132"/>
        <v>1</v>
      </c>
      <c r="L91" s="36">
        <f t="shared" si="44"/>
        <v>0.97</v>
      </c>
      <c r="M91" s="68">
        <f t="shared" ref="M91:N91" si="180">SUM(M18:M29)</f>
        <v>141</v>
      </c>
      <c r="N91" s="68">
        <f t="shared" si="180"/>
        <v>141</v>
      </c>
      <c r="O91" s="33">
        <f t="shared" ref="O91:O101" si="181">M91/N91*1</f>
        <v>1</v>
      </c>
      <c r="P91" s="36">
        <f t="shared" si="46"/>
        <v>0.75</v>
      </c>
      <c r="Q91" s="68">
        <f t="shared" si="134"/>
        <v>0</v>
      </c>
      <c r="R91" s="33">
        <f t="shared" ref="R91:R101" si="182">(1-Q91/E91)*1</f>
        <v>1</v>
      </c>
      <c r="S91" s="36">
        <f t="shared" si="48"/>
        <v>0.9</v>
      </c>
      <c r="T91" s="68">
        <f t="shared" si="136"/>
        <v>0</v>
      </c>
      <c r="U91" s="33">
        <f t="shared" ref="U91:U101" si="183">(1-T91/I91)*1</f>
        <v>1</v>
      </c>
      <c r="V91" s="36">
        <f t="shared" si="50"/>
        <v>0.99</v>
      </c>
      <c r="W91" s="68">
        <f t="shared" si="138"/>
        <v>0</v>
      </c>
      <c r="X91" s="33">
        <f t="shared" ref="X91:X125" si="184">(1-W91/M91)*1</f>
        <v>1</v>
      </c>
      <c r="Y91" s="36">
        <f t="shared" si="140"/>
        <v>0.99</v>
      </c>
      <c r="Z91" s="68">
        <f t="shared" si="141"/>
        <v>142</v>
      </c>
      <c r="AA91" s="33">
        <f t="shared" ref="AA91:AA125" si="185">Z91/E91*1</f>
        <v>0.45222929936305734</v>
      </c>
      <c r="AB91" s="36">
        <f t="shared" si="143"/>
        <v>0.99</v>
      </c>
      <c r="AC91" s="68">
        <f t="shared" si="144"/>
        <v>13397</v>
      </c>
      <c r="AD91" s="33">
        <f t="shared" ref="AD91:AD125" si="186">AC91/I91*1</f>
        <v>1</v>
      </c>
      <c r="AE91" s="36">
        <f t="shared" si="146"/>
        <v>0.99</v>
      </c>
      <c r="AF91" s="68">
        <f t="shared" si="147"/>
        <v>141</v>
      </c>
      <c r="AG91" s="33">
        <f t="shared" ref="AG91:AG125" si="187">AF91/M91*1</f>
        <v>1</v>
      </c>
      <c r="AH91" s="36">
        <f t="shared" si="149"/>
        <v>0.75</v>
      </c>
      <c r="AI91" s="68">
        <f t="shared" si="150"/>
        <v>2200</v>
      </c>
      <c r="AJ91" s="34">
        <f t="shared" ref="AJ91:AJ125" si="188">AI91/E91</f>
        <v>7.0063694267515926</v>
      </c>
      <c r="AK91" s="37">
        <f t="shared" si="152"/>
        <v>20</v>
      </c>
      <c r="AL91" s="68">
        <f t="shared" si="153"/>
        <v>13397</v>
      </c>
      <c r="AM91" s="34">
        <f t="shared" ref="AM91:AM125" si="189">AL91/I91</f>
        <v>1</v>
      </c>
      <c r="AN91" s="37">
        <f t="shared" si="155"/>
        <v>1</v>
      </c>
      <c r="AO91" s="68">
        <f t="shared" si="156"/>
        <v>734</v>
      </c>
      <c r="AP91" s="34">
        <f t="shared" ref="AP91:AP125" si="190">AO91/M91</f>
        <v>5.205673758865248</v>
      </c>
      <c r="AQ91" s="37">
        <f t="shared" si="158"/>
        <v>20</v>
      </c>
      <c r="AR91" s="68">
        <f t="shared" si="159"/>
        <v>25048.2</v>
      </c>
      <c r="AS91" s="68"/>
      <c r="AT91" s="68"/>
      <c r="AU91" s="35">
        <f t="shared" ref="AU91:AU125" si="191">E91/AR91</f>
        <v>1.2535830917990114E-2</v>
      </c>
      <c r="AV91" s="35">
        <f t="shared" ref="AV91:AV125" si="192">I91/AR91</f>
        <v>0.53484881149144448</v>
      </c>
      <c r="AW91" s="35">
        <f t="shared" ref="AW91:AW125" si="193">M91/AR91</f>
        <v>5.6291470045751789E-3</v>
      </c>
      <c r="AX91" s="68">
        <f t="shared" si="163"/>
        <v>635</v>
      </c>
      <c r="AY91" s="68">
        <f t="shared" si="163"/>
        <v>124770</v>
      </c>
      <c r="AZ91" s="33">
        <f t="shared" ref="AZ91:AZ125" si="194">(1-AX91/AY91)*1</f>
        <v>0.99491063556944781</v>
      </c>
      <c r="BA91" s="36">
        <f t="shared" si="165"/>
        <v>0.95</v>
      </c>
      <c r="BB91" s="68">
        <f t="shared" si="166"/>
        <v>635</v>
      </c>
      <c r="BC91" s="33">
        <f t="shared" ref="BC91:BC125" si="195">(1-BB91/AY91)*1</f>
        <v>0.99491063556944781</v>
      </c>
      <c r="BD91" s="36">
        <f t="shared" si="168"/>
        <v>0.95</v>
      </c>
      <c r="BE91" s="68">
        <f t="shared" si="169"/>
        <v>83</v>
      </c>
      <c r="BF91" s="34">
        <f t="shared" ref="BF91:BF125" si="196">1-BE91/AY91</f>
        <v>0.99933477598781761</v>
      </c>
      <c r="BG91" s="37">
        <f t="shared" si="171"/>
        <v>0.99</v>
      </c>
      <c r="BH91" s="68">
        <f t="shared" si="172"/>
        <v>46</v>
      </c>
      <c r="BI91" s="34">
        <f t="shared" ref="BI91:BI125" si="197">1-BH91/AY91</f>
        <v>0.99963132163180257</v>
      </c>
      <c r="BJ91" s="37">
        <f t="shared" si="174"/>
        <v>0.99</v>
      </c>
      <c r="BK91" s="68">
        <f t="shared" si="175"/>
        <v>3</v>
      </c>
      <c r="BL91" s="68">
        <f t="shared" si="175"/>
        <v>117407</v>
      </c>
      <c r="BM91" s="34">
        <f t="shared" ref="BM91:BM125" si="198">1-BK91/BL91</f>
        <v>0.99997444786086009</v>
      </c>
      <c r="BN91" s="37">
        <f t="shared" si="177"/>
        <v>0.99</v>
      </c>
    </row>
    <row r="92" spans="1:66" x14ac:dyDescent="0.25">
      <c r="C92" s="70">
        <f t="shared" si="129"/>
        <v>43891</v>
      </c>
      <c r="D92" s="68"/>
      <c r="E92" s="68">
        <f t="shared" si="130"/>
        <v>336</v>
      </c>
      <c r="F92" s="68">
        <f t="shared" si="130"/>
        <v>328</v>
      </c>
      <c r="G92" s="33">
        <f t="shared" si="178"/>
        <v>1.024390243902439</v>
      </c>
      <c r="H92" s="36">
        <f t="shared" si="42"/>
        <v>0.95</v>
      </c>
      <c r="I92" s="68">
        <f t="shared" ref="I92:J92" si="199">SUM(I19:I30)</f>
        <v>16219</v>
      </c>
      <c r="J92" s="68">
        <f t="shared" si="199"/>
        <v>16219</v>
      </c>
      <c r="K92" s="33">
        <f t="shared" si="132"/>
        <v>1</v>
      </c>
      <c r="L92" s="36">
        <f t="shared" si="44"/>
        <v>0.97</v>
      </c>
      <c r="M92" s="68">
        <f t="shared" ref="M92:N92" si="200">SUM(M19:M30)</f>
        <v>148</v>
      </c>
      <c r="N92" s="68">
        <f t="shared" si="200"/>
        <v>148</v>
      </c>
      <c r="O92" s="33">
        <f t="shared" si="181"/>
        <v>1</v>
      </c>
      <c r="P92" s="36">
        <f t="shared" si="46"/>
        <v>0.75</v>
      </c>
      <c r="Q92" s="68">
        <f t="shared" si="134"/>
        <v>0</v>
      </c>
      <c r="R92" s="33">
        <f t="shared" si="182"/>
        <v>1</v>
      </c>
      <c r="S92" s="36">
        <f t="shared" si="48"/>
        <v>0.9</v>
      </c>
      <c r="T92" s="68">
        <f t="shared" si="136"/>
        <v>0</v>
      </c>
      <c r="U92" s="33">
        <f t="shared" si="183"/>
        <v>1</v>
      </c>
      <c r="V92" s="36">
        <f t="shared" si="50"/>
        <v>0.99</v>
      </c>
      <c r="W92" s="68">
        <f t="shared" si="138"/>
        <v>0</v>
      </c>
      <c r="X92" s="33">
        <f t="shared" si="184"/>
        <v>1</v>
      </c>
      <c r="Y92" s="36">
        <f t="shared" si="140"/>
        <v>0.99</v>
      </c>
      <c r="Z92" s="68">
        <f t="shared" si="141"/>
        <v>188</v>
      </c>
      <c r="AA92" s="33">
        <f t="shared" si="185"/>
        <v>0.55952380952380953</v>
      </c>
      <c r="AB92" s="36">
        <f t="shared" si="143"/>
        <v>0.99</v>
      </c>
      <c r="AC92" s="68">
        <f t="shared" si="144"/>
        <v>16219</v>
      </c>
      <c r="AD92" s="33">
        <f t="shared" si="186"/>
        <v>1</v>
      </c>
      <c r="AE92" s="36">
        <f t="shared" si="146"/>
        <v>0.99</v>
      </c>
      <c r="AF92" s="68">
        <f t="shared" si="147"/>
        <v>148</v>
      </c>
      <c r="AG92" s="33">
        <f t="shared" si="187"/>
        <v>1</v>
      </c>
      <c r="AH92" s="36">
        <f t="shared" si="149"/>
        <v>0.75</v>
      </c>
      <c r="AI92" s="68">
        <f t="shared" si="150"/>
        <v>2801</v>
      </c>
      <c r="AJ92" s="34">
        <f t="shared" si="188"/>
        <v>8.3363095238095237</v>
      </c>
      <c r="AK92" s="37">
        <f t="shared" si="152"/>
        <v>20</v>
      </c>
      <c r="AL92" s="68">
        <f t="shared" si="153"/>
        <v>16219</v>
      </c>
      <c r="AM92" s="34">
        <f t="shared" si="189"/>
        <v>1</v>
      </c>
      <c r="AN92" s="37">
        <f t="shared" si="155"/>
        <v>1</v>
      </c>
      <c r="AO92" s="68">
        <f t="shared" si="156"/>
        <v>748</v>
      </c>
      <c r="AP92" s="34">
        <f t="shared" si="190"/>
        <v>5.0540540540540544</v>
      </c>
      <c r="AQ92" s="37">
        <f t="shared" si="158"/>
        <v>20</v>
      </c>
      <c r="AR92" s="68">
        <f t="shared" si="159"/>
        <v>25132.333333333332</v>
      </c>
      <c r="AS92" s="68"/>
      <c r="AT92" s="68"/>
      <c r="AU92" s="35">
        <f t="shared" si="191"/>
        <v>1.3369232197567544E-2</v>
      </c>
      <c r="AV92" s="35">
        <f t="shared" si="192"/>
        <v>0.64534397920341657</v>
      </c>
      <c r="AW92" s="35">
        <f t="shared" si="193"/>
        <v>5.88882846797618E-3</v>
      </c>
      <c r="AX92" s="68">
        <f t="shared" si="163"/>
        <v>836</v>
      </c>
      <c r="AY92" s="68">
        <f t="shared" si="163"/>
        <v>150207</v>
      </c>
      <c r="AZ92" s="33">
        <f t="shared" si="194"/>
        <v>0.99443434726743762</v>
      </c>
      <c r="BA92" s="36">
        <f t="shared" si="165"/>
        <v>0.95</v>
      </c>
      <c r="BB92" s="68">
        <f t="shared" si="166"/>
        <v>836</v>
      </c>
      <c r="BC92" s="33">
        <f t="shared" si="195"/>
        <v>0.99443434726743762</v>
      </c>
      <c r="BD92" s="36">
        <f t="shared" si="168"/>
        <v>0.95</v>
      </c>
      <c r="BE92" s="68">
        <f t="shared" si="169"/>
        <v>93</v>
      </c>
      <c r="BF92" s="34">
        <f t="shared" si="196"/>
        <v>0.99938085442089919</v>
      </c>
      <c r="BG92" s="37">
        <f t="shared" si="171"/>
        <v>0.99</v>
      </c>
      <c r="BH92" s="68">
        <f t="shared" si="172"/>
        <v>49</v>
      </c>
      <c r="BI92" s="34">
        <f t="shared" si="197"/>
        <v>0.99967378351208669</v>
      </c>
      <c r="BJ92" s="37">
        <f t="shared" si="174"/>
        <v>0.99</v>
      </c>
      <c r="BK92" s="68">
        <f t="shared" si="175"/>
        <v>3</v>
      </c>
      <c r="BL92" s="68">
        <f t="shared" si="175"/>
        <v>141471</v>
      </c>
      <c r="BM92" s="34">
        <f t="shared" si="198"/>
        <v>0.99997879424051572</v>
      </c>
      <c r="BN92" s="37">
        <f t="shared" si="177"/>
        <v>0.99</v>
      </c>
    </row>
    <row r="93" spans="1:66" x14ac:dyDescent="0.25">
      <c r="C93" s="70">
        <f t="shared" si="129"/>
        <v>43922</v>
      </c>
      <c r="D93" s="68"/>
      <c r="E93" s="68">
        <f t="shared" si="130"/>
        <v>347</v>
      </c>
      <c r="F93" s="68">
        <f t="shared" si="130"/>
        <v>338</v>
      </c>
      <c r="G93" s="33">
        <f t="shared" si="178"/>
        <v>1.0266272189349113</v>
      </c>
      <c r="H93" s="36">
        <f t="shared" si="42"/>
        <v>0.95</v>
      </c>
      <c r="I93" s="68">
        <f t="shared" ref="I93:J93" si="201">SUM(I20:I31)</f>
        <v>19059</v>
      </c>
      <c r="J93" s="68">
        <f t="shared" si="201"/>
        <v>19059</v>
      </c>
      <c r="K93" s="33">
        <f t="shared" si="132"/>
        <v>1</v>
      </c>
      <c r="L93" s="36">
        <f t="shared" si="44"/>
        <v>0.97</v>
      </c>
      <c r="M93" s="68">
        <f t="shared" ref="M93:N93" si="202">SUM(M20:M31)</f>
        <v>163</v>
      </c>
      <c r="N93" s="68">
        <f t="shared" si="202"/>
        <v>163</v>
      </c>
      <c r="O93" s="33">
        <f t="shared" si="181"/>
        <v>1</v>
      </c>
      <c r="P93" s="36">
        <f t="shared" si="46"/>
        <v>0.75</v>
      </c>
      <c r="Q93" s="68">
        <f t="shared" si="134"/>
        <v>0</v>
      </c>
      <c r="R93" s="33">
        <f t="shared" si="182"/>
        <v>1</v>
      </c>
      <c r="S93" s="36">
        <f t="shared" si="48"/>
        <v>0.9</v>
      </c>
      <c r="T93" s="68">
        <f t="shared" si="136"/>
        <v>0</v>
      </c>
      <c r="U93" s="33">
        <f t="shared" si="183"/>
        <v>1</v>
      </c>
      <c r="V93" s="36">
        <f t="shared" si="50"/>
        <v>0.99</v>
      </c>
      <c r="W93" s="68">
        <f t="shared" si="138"/>
        <v>0</v>
      </c>
      <c r="X93" s="33">
        <f t="shared" si="184"/>
        <v>1</v>
      </c>
      <c r="Y93" s="36">
        <f t="shared" si="140"/>
        <v>0.99</v>
      </c>
      <c r="Z93" s="68">
        <f t="shared" si="141"/>
        <v>219</v>
      </c>
      <c r="AA93" s="33">
        <f t="shared" si="185"/>
        <v>0.63112391930835732</v>
      </c>
      <c r="AB93" s="36">
        <f t="shared" si="143"/>
        <v>0.99</v>
      </c>
      <c r="AC93" s="68">
        <f t="shared" si="144"/>
        <v>19059</v>
      </c>
      <c r="AD93" s="33">
        <f t="shared" si="186"/>
        <v>1</v>
      </c>
      <c r="AE93" s="36">
        <f t="shared" si="146"/>
        <v>0.99</v>
      </c>
      <c r="AF93" s="68">
        <f t="shared" si="147"/>
        <v>163</v>
      </c>
      <c r="AG93" s="33">
        <f t="shared" si="187"/>
        <v>1</v>
      </c>
      <c r="AH93" s="36">
        <f t="shared" si="149"/>
        <v>0.75</v>
      </c>
      <c r="AI93" s="68">
        <f t="shared" si="150"/>
        <v>3134</v>
      </c>
      <c r="AJ93" s="34">
        <f t="shared" si="188"/>
        <v>9.0317002881844388</v>
      </c>
      <c r="AK93" s="37">
        <f t="shared" si="152"/>
        <v>20</v>
      </c>
      <c r="AL93" s="68">
        <f t="shared" si="153"/>
        <v>19059</v>
      </c>
      <c r="AM93" s="34">
        <f t="shared" si="189"/>
        <v>1</v>
      </c>
      <c r="AN93" s="37">
        <f t="shared" si="155"/>
        <v>1</v>
      </c>
      <c r="AO93" s="68">
        <f t="shared" si="156"/>
        <v>775</v>
      </c>
      <c r="AP93" s="34">
        <f t="shared" si="190"/>
        <v>4.7546012269938647</v>
      </c>
      <c r="AQ93" s="37">
        <f t="shared" si="158"/>
        <v>20</v>
      </c>
      <c r="AR93" s="68">
        <f t="shared" si="159"/>
        <v>25204.428571428572</v>
      </c>
      <c r="AS93" s="68"/>
      <c r="AT93" s="68"/>
      <c r="AU93" s="35">
        <f t="shared" si="191"/>
        <v>1.3767421824962732E-2</v>
      </c>
      <c r="AV93" s="35">
        <f t="shared" si="192"/>
        <v>0.75617663562525861</v>
      </c>
      <c r="AW93" s="35">
        <f t="shared" si="193"/>
        <v>6.4671174566827824E-3</v>
      </c>
      <c r="AX93" s="68">
        <f t="shared" si="163"/>
        <v>950</v>
      </c>
      <c r="AY93" s="68">
        <f t="shared" si="163"/>
        <v>175760</v>
      </c>
      <c r="AZ93" s="33">
        <f t="shared" si="194"/>
        <v>0.99459490213928081</v>
      </c>
      <c r="BA93" s="36">
        <f t="shared" si="165"/>
        <v>0.95</v>
      </c>
      <c r="BB93" s="68">
        <f t="shared" si="166"/>
        <v>950</v>
      </c>
      <c r="BC93" s="33">
        <f t="shared" si="195"/>
        <v>0.99459490213928081</v>
      </c>
      <c r="BD93" s="36">
        <f t="shared" si="168"/>
        <v>0.95</v>
      </c>
      <c r="BE93" s="68">
        <f t="shared" si="169"/>
        <v>108</v>
      </c>
      <c r="BF93" s="34">
        <f t="shared" si="196"/>
        <v>0.99938552571688666</v>
      </c>
      <c r="BG93" s="37">
        <f t="shared" si="171"/>
        <v>0.99</v>
      </c>
      <c r="BH93" s="68">
        <f t="shared" si="172"/>
        <v>56</v>
      </c>
      <c r="BI93" s="34">
        <f t="shared" si="197"/>
        <v>0.99968138370505233</v>
      </c>
      <c r="BJ93" s="37">
        <f t="shared" si="174"/>
        <v>0.99</v>
      </c>
      <c r="BK93" s="68">
        <f t="shared" si="175"/>
        <v>3</v>
      </c>
      <c r="BL93" s="68">
        <f t="shared" si="175"/>
        <v>163113</v>
      </c>
      <c r="BM93" s="34">
        <f t="shared" si="198"/>
        <v>0.99998160784241596</v>
      </c>
      <c r="BN93" s="37">
        <f t="shared" si="177"/>
        <v>0.99</v>
      </c>
    </row>
    <row r="94" spans="1:66" x14ac:dyDescent="0.25">
      <c r="C94" s="70">
        <f t="shared" si="129"/>
        <v>43952</v>
      </c>
      <c r="D94" s="68"/>
      <c r="E94" s="68">
        <f t="shared" si="130"/>
        <v>357</v>
      </c>
      <c r="F94" s="68">
        <f t="shared" si="130"/>
        <v>362</v>
      </c>
      <c r="G94" s="33">
        <f t="shared" si="178"/>
        <v>0.98618784530386738</v>
      </c>
      <c r="H94" s="36">
        <f t="shared" si="42"/>
        <v>0.95</v>
      </c>
      <c r="I94" s="68">
        <f t="shared" ref="I94:J94" si="203">SUM(I21:I32)</f>
        <v>22008</v>
      </c>
      <c r="J94" s="68">
        <f t="shared" si="203"/>
        <v>22008</v>
      </c>
      <c r="K94" s="33">
        <f t="shared" si="132"/>
        <v>1</v>
      </c>
      <c r="L94" s="36">
        <f t="shared" si="44"/>
        <v>0.97</v>
      </c>
      <c r="M94" s="68">
        <f t="shared" ref="M94:N94" si="204">SUM(M21:M32)</f>
        <v>192</v>
      </c>
      <c r="N94" s="68">
        <f t="shared" si="204"/>
        <v>192</v>
      </c>
      <c r="O94" s="33">
        <f t="shared" si="181"/>
        <v>1</v>
      </c>
      <c r="P94" s="36">
        <f t="shared" si="46"/>
        <v>0.75</v>
      </c>
      <c r="Q94" s="68">
        <f t="shared" si="134"/>
        <v>0</v>
      </c>
      <c r="R94" s="33">
        <f t="shared" si="182"/>
        <v>1</v>
      </c>
      <c r="S94" s="36">
        <f t="shared" si="48"/>
        <v>0.9</v>
      </c>
      <c r="T94" s="68">
        <f t="shared" si="136"/>
        <v>0</v>
      </c>
      <c r="U94" s="33">
        <f t="shared" si="183"/>
        <v>1</v>
      </c>
      <c r="V94" s="36">
        <f t="shared" si="50"/>
        <v>0.99</v>
      </c>
      <c r="W94" s="68">
        <f t="shared" si="138"/>
        <v>0</v>
      </c>
      <c r="X94" s="33">
        <f t="shared" si="184"/>
        <v>1</v>
      </c>
      <c r="Y94" s="36">
        <f t="shared" si="140"/>
        <v>0.99</v>
      </c>
      <c r="Z94" s="68">
        <f t="shared" si="141"/>
        <v>246</v>
      </c>
      <c r="AA94" s="33">
        <f t="shared" si="185"/>
        <v>0.68907563025210083</v>
      </c>
      <c r="AB94" s="36">
        <f t="shared" si="143"/>
        <v>0.99</v>
      </c>
      <c r="AC94" s="68">
        <f t="shared" si="144"/>
        <v>22008</v>
      </c>
      <c r="AD94" s="33">
        <f t="shared" si="186"/>
        <v>1</v>
      </c>
      <c r="AE94" s="36">
        <f t="shared" si="146"/>
        <v>0.99</v>
      </c>
      <c r="AF94" s="68">
        <f t="shared" si="147"/>
        <v>192</v>
      </c>
      <c r="AG94" s="33">
        <f t="shared" si="187"/>
        <v>1</v>
      </c>
      <c r="AH94" s="36">
        <f t="shared" si="149"/>
        <v>0.75</v>
      </c>
      <c r="AI94" s="68">
        <f t="shared" si="150"/>
        <v>3338</v>
      </c>
      <c r="AJ94" s="34">
        <f t="shared" si="188"/>
        <v>9.3501400560224095</v>
      </c>
      <c r="AK94" s="37">
        <f t="shared" si="152"/>
        <v>20</v>
      </c>
      <c r="AL94" s="68">
        <f t="shared" si="153"/>
        <v>22008</v>
      </c>
      <c r="AM94" s="34">
        <f t="shared" si="189"/>
        <v>1</v>
      </c>
      <c r="AN94" s="37">
        <f t="shared" si="155"/>
        <v>1</v>
      </c>
      <c r="AO94" s="68">
        <f t="shared" si="156"/>
        <v>888</v>
      </c>
      <c r="AP94" s="34">
        <f t="shared" si="190"/>
        <v>4.625</v>
      </c>
      <c r="AQ94" s="37">
        <f t="shared" si="158"/>
        <v>20</v>
      </c>
      <c r="AR94" s="68">
        <f t="shared" si="159"/>
        <v>25276.25</v>
      </c>
      <c r="AS94" s="68"/>
      <c r="AT94" s="68"/>
      <c r="AU94" s="35">
        <f t="shared" si="191"/>
        <v>1.4123930567232086E-2</v>
      </c>
      <c r="AV94" s="35">
        <f t="shared" si="192"/>
        <v>0.87069877849760147</v>
      </c>
      <c r="AW94" s="35">
        <f t="shared" si="193"/>
        <v>7.5960634983433068E-3</v>
      </c>
      <c r="AX94" s="68">
        <f t="shared" si="163"/>
        <v>1116</v>
      </c>
      <c r="AY94" s="68">
        <f t="shared" si="163"/>
        <v>201397</v>
      </c>
      <c r="AZ94" s="33">
        <f t="shared" si="194"/>
        <v>0.99445870593901597</v>
      </c>
      <c r="BA94" s="36">
        <f t="shared" si="165"/>
        <v>0.95</v>
      </c>
      <c r="BB94" s="68">
        <f t="shared" si="166"/>
        <v>1116</v>
      </c>
      <c r="BC94" s="33">
        <f t="shared" si="195"/>
        <v>0.99445870593901597</v>
      </c>
      <c r="BD94" s="36">
        <f t="shared" si="168"/>
        <v>0.95</v>
      </c>
      <c r="BE94" s="68">
        <f t="shared" si="169"/>
        <v>149</v>
      </c>
      <c r="BF94" s="34">
        <f t="shared" si="196"/>
        <v>0.99926016772841697</v>
      </c>
      <c r="BG94" s="37">
        <f t="shared" si="171"/>
        <v>0.99</v>
      </c>
      <c r="BH94" s="68">
        <f t="shared" si="172"/>
        <v>70</v>
      </c>
      <c r="BI94" s="34">
        <f t="shared" si="197"/>
        <v>0.9996524277918738</v>
      </c>
      <c r="BJ94" s="37">
        <f t="shared" si="174"/>
        <v>0.99</v>
      </c>
      <c r="BK94" s="68">
        <f t="shared" si="175"/>
        <v>4</v>
      </c>
      <c r="BL94" s="68">
        <f t="shared" si="175"/>
        <v>186255</v>
      </c>
      <c r="BM94" s="34">
        <f t="shared" si="198"/>
        <v>0.99997852406646803</v>
      </c>
      <c r="BN94" s="37">
        <f t="shared" si="177"/>
        <v>0.99</v>
      </c>
    </row>
    <row r="95" spans="1:66" x14ac:dyDescent="0.25">
      <c r="C95" s="70">
        <f t="shared" si="129"/>
        <v>43983</v>
      </c>
      <c r="D95" s="68"/>
      <c r="E95" s="68">
        <f t="shared" si="130"/>
        <v>390</v>
      </c>
      <c r="F95" s="68">
        <f t="shared" si="130"/>
        <v>409</v>
      </c>
      <c r="G95" s="33">
        <f t="shared" si="178"/>
        <v>0.95354523227383858</v>
      </c>
      <c r="H95" s="36">
        <f t="shared" si="42"/>
        <v>0.95</v>
      </c>
      <c r="I95" s="68">
        <f t="shared" ref="I95:J95" si="205">SUM(I22:I33)</f>
        <v>25145</v>
      </c>
      <c r="J95" s="68">
        <f t="shared" si="205"/>
        <v>25145</v>
      </c>
      <c r="K95" s="33">
        <f t="shared" si="132"/>
        <v>1</v>
      </c>
      <c r="L95" s="36">
        <f t="shared" si="44"/>
        <v>0.97</v>
      </c>
      <c r="M95" s="68">
        <f t="shared" ref="M95:N95" si="206">SUM(M22:M33)</f>
        <v>232</v>
      </c>
      <c r="N95" s="68">
        <f t="shared" si="206"/>
        <v>232</v>
      </c>
      <c r="O95" s="33">
        <f t="shared" si="181"/>
        <v>1</v>
      </c>
      <c r="P95" s="36">
        <f t="shared" si="46"/>
        <v>0.75</v>
      </c>
      <c r="Q95" s="68">
        <f t="shared" si="134"/>
        <v>0</v>
      </c>
      <c r="R95" s="33">
        <f t="shared" si="182"/>
        <v>1</v>
      </c>
      <c r="S95" s="36">
        <f t="shared" si="48"/>
        <v>0.9</v>
      </c>
      <c r="T95" s="68">
        <f t="shared" si="136"/>
        <v>0</v>
      </c>
      <c r="U95" s="33">
        <f t="shared" si="183"/>
        <v>1</v>
      </c>
      <c r="V95" s="36">
        <f t="shared" si="50"/>
        <v>0.99</v>
      </c>
      <c r="W95" s="68">
        <f t="shared" si="138"/>
        <v>0</v>
      </c>
      <c r="X95" s="33">
        <f t="shared" si="184"/>
        <v>1</v>
      </c>
      <c r="Y95" s="36">
        <f t="shared" si="140"/>
        <v>0.99</v>
      </c>
      <c r="Z95" s="68">
        <f t="shared" si="141"/>
        <v>296</v>
      </c>
      <c r="AA95" s="33">
        <f t="shared" si="185"/>
        <v>0.75897435897435894</v>
      </c>
      <c r="AB95" s="36">
        <f t="shared" si="143"/>
        <v>0.99</v>
      </c>
      <c r="AC95" s="68">
        <f t="shared" si="144"/>
        <v>25145</v>
      </c>
      <c r="AD95" s="33">
        <f t="shared" si="186"/>
        <v>1</v>
      </c>
      <c r="AE95" s="36">
        <f t="shared" si="146"/>
        <v>0.99</v>
      </c>
      <c r="AF95" s="68">
        <f t="shared" si="147"/>
        <v>232</v>
      </c>
      <c r="AG95" s="33">
        <f t="shared" si="187"/>
        <v>1</v>
      </c>
      <c r="AH95" s="36">
        <f t="shared" si="149"/>
        <v>0.75</v>
      </c>
      <c r="AI95" s="68">
        <f t="shared" si="150"/>
        <v>3790</v>
      </c>
      <c r="AJ95" s="34">
        <f t="shared" si="188"/>
        <v>9.7179487179487172</v>
      </c>
      <c r="AK95" s="37">
        <f t="shared" si="152"/>
        <v>20</v>
      </c>
      <c r="AL95" s="68">
        <f t="shared" si="153"/>
        <v>25145</v>
      </c>
      <c r="AM95" s="34">
        <f t="shared" si="189"/>
        <v>1</v>
      </c>
      <c r="AN95" s="37">
        <f t="shared" si="155"/>
        <v>1</v>
      </c>
      <c r="AO95" s="68">
        <f t="shared" si="156"/>
        <v>1168</v>
      </c>
      <c r="AP95" s="34">
        <f t="shared" si="190"/>
        <v>5.0344827586206895</v>
      </c>
      <c r="AQ95" s="37">
        <f t="shared" si="158"/>
        <v>20</v>
      </c>
      <c r="AR95" s="68">
        <f t="shared" si="159"/>
        <v>25342.444444444445</v>
      </c>
      <c r="AS95" s="68"/>
      <c r="AT95" s="68"/>
      <c r="AU95" s="35">
        <f t="shared" si="191"/>
        <v>1.5389202129058846E-2</v>
      </c>
      <c r="AV95" s="35">
        <f t="shared" si="192"/>
        <v>0.99220894239790947</v>
      </c>
      <c r="AW95" s="35">
        <f t="shared" si="193"/>
        <v>9.1546022921580837E-3</v>
      </c>
      <c r="AX95" s="68">
        <f t="shared" si="163"/>
        <v>1228</v>
      </c>
      <c r="AY95" s="68">
        <f t="shared" si="163"/>
        <v>227176</v>
      </c>
      <c r="AZ95" s="33">
        <f t="shared" si="194"/>
        <v>0.99459449941895273</v>
      </c>
      <c r="BA95" s="36">
        <f t="shared" si="165"/>
        <v>0.95</v>
      </c>
      <c r="BB95" s="68">
        <f t="shared" si="166"/>
        <v>1228</v>
      </c>
      <c r="BC95" s="33">
        <f t="shared" si="195"/>
        <v>0.99459449941895273</v>
      </c>
      <c r="BD95" s="36">
        <f t="shared" si="168"/>
        <v>0.95</v>
      </c>
      <c r="BE95" s="68">
        <f t="shared" si="169"/>
        <v>181</v>
      </c>
      <c r="BF95" s="34">
        <f t="shared" si="196"/>
        <v>0.99920326090784239</v>
      </c>
      <c r="BG95" s="37">
        <f t="shared" si="171"/>
        <v>0.99</v>
      </c>
      <c r="BH95" s="68">
        <f t="shared" si="172"/>
        <v>74</v>
      </c>
      <c r="BI95" s="34">
        <f t="shared" si="197"/>
        <v>0.9996742613656372</v>
      </c>
      <c r="BJ95" s="37">
        <f t="shared" si="174"/>
        <v>0.99</v>
      </c>
      <c r="BK95" s="68">
        <f t="shared" si="175"/>
        <v>4</v>
      </c>
      <c r="BL95" s="68">
        <f t="shared" si="175"/>
        <v>208617</v>
      </c>
      <c r="BM95" s="34">
        <f t="shared" si="198"/>
        <v>0.99998082610717243</v>
      </c>
      <c r="BN95" s="37">
        <f t="shared" si="177"/>
        <v>0.99</v>
      </c>
    </row>
    <row r="96" spans="1:66" x14ac:dyDescent="0.25">
      <c r="C96" s="70">
        <f t="shared" si="129"/>
        <v>44013</v>
      </c>
      <c r="D96" s="68"/>
      <c r="E96" s="68">
        <f t="shared" si="130"/>
        <v>454</v>
      </c>
      <c r="F96" s="68">
        <f t="shared" si="130"/>
        <v>485</v>
      </c>
      <c r="G96" s="33">
        <f t="shared" si="178"/>
        <v>0.93608247422680413</v>
      </c>
      <c r="H96" s="36">
        <f t="shared" si="42"/>
        <v>0.95</v>
      </c>
      <c r="I96" s="68">
        <f t="shared" ref="I96:J96" si="207">SUM(I23:I34)</f>
        <v>28382</v>
      </c>
      <c r="J96" s="68">
        <f t="shared" si="207"/>
        <v>28382</v>
      </c>
      <c r="K96" s="33">
        <f t="shared" si="132"/>
        <v>1</v>
      </c>
      <c r="L96" s="36">
        <f t="shared" si="44"/>
        <v>0.97</v>
      </c>
      <c r="M96" s="68">
        <f t="shared" ref="M96:N96" si="208">SUM(M23:M34)</f>
        <v>273</v>
      </c>
      <c r="N96" s="68">
        <f t="shared" si="208"/>
        <v>273</v>
      </c>
      <c r="O96" s="33">
        <f t="shared" si="181"/>
        <v>1</v>
      </c>
      <c r="P96" s="36">
        <f t="shared" si="46"/>
        <v>0.75</v>
      </c>
      <c r="Q96" s="68">
        <f t="shared" si="134"/>
        <v>0</v>
      </c>
      <c r="R96" s="33">
        <f t="shared" si="182"/>
        <v>1</v>
      </c>
      <c r="S96" s="36">
        <f t="shared" si="48"/>
        <v>0.9</v>
      </c>
      <c r="T96" s="68">
        <f t="shared" si="136"/>
        <v>0</v>
      </c>
      <c r="U96" s="33">
        <f t="shared" si="183"/>
        <v>1</v>
      </c>
      <c r="V96" s="36">
        <f t="shared" si="50"/>
        <v>0.99</v>
      </c>
      <c r="W96" s="68">
        <f t="shared" si="138"/>
        <v>0</v>
      </c>
      <c r="X96" s="33">
        <f t="shared" si="184"/>
        <v>1</v>
      </c>
      <c r="Y96" s="36">
        <f t="shared" si="140"/>
        <v>0.99</v>
      </c>
      <c r="Z96" s="68">
        <f t="shared" si="141"/>
        <v>392</v>
      </c>
      <c r="AA96" s="33">
        <f t="shared" si="185"/>
        <v>0.86343612334801767</v>
      </c>
      <c r="AB96" s="36">
        <f t="shared" si="143"/>
        <v>0.99</v>
      </c>
      <c r="AC96" s="68">
        <f t="shared" si="144"/>
        <v>28382</v>
      </c>
      <c r="AD96" s="33">
        <f t="shared" si="186"/>
        <v>1</v>
      </c>
      <c r="AE96" s="36">
        <f t="shared" si="146"/>
        <v>0.99</v>
      </c>
      <c r="AF96" s="68">
        <f t="shared" si="147"/>
        <v>273</v>
      </c>
      <c r="AG96" s="33">
        <f t="shared" si="187"/>
        <v>1</v>
      </c>
      <c r="AH96" s="36">
        <f t="shared" si="149"/>
        <v>0.75</v>
      </c>
      <c r="AI96" s="68">
        <f t="shared" si="150"/>
        <v>4762</v>
      </c>
      <c r="AJ96" s="34">
        <f t="shared" si="188"/>
        <v>10.48898678414097</v>
      </c>
      <c r="AK96" s="37">
        <f t="shared" si="152"/>
        <v>20</v>
      </c>
      <c r="AL96" s="68">
        <f t="shared" si="153"/>
        <v>28382</v>
      </c>
      <c r="AM96" s="34">
        <f t="shared" si="189"/>
        <v>1</v>
      </c>
      <c r="AN96" s="37">
        <f t="shared" si="155"/>
        <v>1</v>
      </c>
      <c r="AO96" s="68">
        <f t="shared" si="156"/>
        <v>1373</v>
      </c>
      <c r="AP96" s="34">
        <f t="shared" si="190"/>
        <v>5.0293040293040292</v>
      </c>
      <c r="AQ96" s="37">
        <f t="shared" si="158"/>
        <v>20</v>
      </c>
      <c r="AR96" s="68">
        <f t="shared" si="159"/>
        <v>25404</v>
      </c>
      <c r="AS96" s="68"/>
      <c r="AT96" s="68"/>
      <c r="AU96" s="35">
        <f t="shared" si="191"/>
        <v>1.7871201385608566E-2</v>
      </c>
      <c r="AV96" s="35">
        <f t="shared" si="192"/>
        <v>1.1172256337584632</v>
      </c>
      <c r="AW96" s="35">
        <f t="shared" si="193"/>
        <v>1.074633915918753E-2</v>
      </c>
      <c r="AX96" s="68">
        <f t="shared" si="163"/>
        <v>1414</v>
      </c>
      <c r="AY96" s="68">
        <f t="shared" si="163"/>
        <v>253048</v>
      </c>
      <c r="AZ96" s="33">
        <f t="shared" si="194"/>
        <v>0.99441212734342888</v>
      </c>
      <c r="BA96" s="36">
        <f t="shared" si="165"/>
        <v>0.95</v>
      </c>
      <c r="BB96" s="68">
        <f t="shared" si="166"/>
        <v>1353</v>
      </c>
      <c r="BC96" s="33">
        <f t="shared" si="195"/>
        <v>0.99465318832790617</v>
      </c>
      <c r="BD96" s="36">
        <f t="shared" si="168"/>
        <v>0.95</v>
      </c>
      <c r="BE96" s="68">
        <f t="shared" si="169"/>
        <v>236</v>
      </c>
      <c r="BF96" s="34">
        <f t="shared" si="196"/>
        <v>0.99906737061743223</v>
      </c>
      <c r="BG96" s="37">
        <f t="shared" si="171"/>
        <v>0.99</v>
      </c>
      <c r="BH96" s="68">
        <f t="shared" si="172"/>
        <v>77</v>
      </c>
      <c r="BI96" s="34">
        <f t="shared" si="197"/>
        <v>0.99969570990484014</v>
      </c>
      <c r="BJ96" s="37">
        <f t="shared" si="174"/>
        <v>0.99</v>
      </c>
      <c r="BK96" s="68">
        <f t="shared" si="175"/>
        <v>4</v>
      </c>
      <c r="BL96" s="68">
        <f t="shared" si="175"/>
        <v>232969</v>
      </c>
      <c r="BM96" s="34">
        <f t="shared" si="198"/>
        <v>0.99998283033364954</v>
      </c>
      <c r="BN96" s="37">
        <f t="shared" si="177"/>
        <v>0.99</v>
      </c>
    </row>
    <row r="97" spans="3:66" x14ac:dyDescent="0.25">
      <c r="C97" s="70">
        <f t="shared" si="129"/>
        <v>44044</v>
      </c>
      <c r="D97" s="68"/>
      <c r="E97" s="68">
        <f t="shared" si="130"/>
        <v>523</v>
      </c>
      <c r="F97" s="68">
        <f t="shared" si="130"/>
        <v>530</v>
      </c>
      <c r="G97" s="33">
        <f t="shared" si="178"/>
        <v>0.98679245283018868</v>
      </c>
      <c r="H97" s="36">
        <f t="shared" si="42"/>
        <v>0.95</v>
      </c>
      <c r="I97" s="68">
        <f t="shared" ref="I97:J97" si="209">SUM(I24:I35)</f>
        <v>32023</v>
      </c>
      <c r="J97" s="68">
        <f t="shared" si="209"/>
        <v>32023</v>
      </c>
      <c r="K97" s="33">
        <f t="shared" si="132"/>
        <v>1</v>
      </c>
      <c r="L97" s="36">
        <f t="shared" si="44"/>
        <v>0.97</v>
      </c>
      <c r="M97" s="68">
        <f t="shared" ref="M97:N97" si="210">SUM(M24:M35)</f>
        <v>416</v>
      </c>
      <c r="N97" s="68">
        <f t="shared" si="210"/>
        <v>416</v>
      </c>
      <c r="O97" s="33">
        <f t="shared" si="181"/>
        <v>1</v>
      </c>
      <c r="P97" s="36">
        <f t="shared" si="46"/>
        <v>0.75</v>
      </c>
      <c r="Q97" s="68">
        <f t="shared" si="134"/>
        <v>2</v>
      </c>
      <c r="R97" s="33">
        <f t="shared" si="182"/>
        <v>0.99617590822179736</v>
      </c>
      <c r="S97" s="36">
        <f t="shared" si="48"/>
        <v>0.9</v>
      </c>
      <c r="T97" s="68">
        <f t="shared" si="136"/>
        <v>0</v>
      </c>
      <c r="U97" s="33">
        <f t="shared" si="183"/>
        <v>1</v>
      </c>
      <c r="V97" s="36">
        <f t="shared" si="50"/>
        <v>0.99</v>
      </c>
      <c r="W97" s="68">
        <f t="shared" si="138"/>
        <v>0</v>
      </c>
      <c r="X97" s="33">
        <f t="shared" si="184"/>
        <v>1</v>
      </c>
      <c r="Y97" s="36">
        <f t="shared" si="140"/>
        <v>0.99</v>
      </c>
      <c r="Z97" s="68">
        <f t="shared" si="141"/>
        <v>486</v>
      </c>
      <c r="AA97" s="33">
        <f t="shared" si="185"/>
        <v>0.92925430210325044</v>
      </c>
      <c r="AB97" s="36">
        <f t="shared" si="143"/>
        <v>0.99</v>
      </c>
      <c r="AC97" s="68">
        <f t="shared" si="144"/>
        <v>32023</v>
      </c>
      <c r="AD97" s="33">
        <f t="shared" si="186"/>
        <v>1</v>
      </c>
      <c r="AE97" s="36">
        <f t="shared" si="146"/>
        <v>0.99</v>
      </c>
      <c r="AF97" s="68">
        <f t="shared" si="147"/>
        <v>416</v>
      </c>
      <c r="AG97" s="33">
        <f t="shared" si="187"/>
        <v>1</v>
      </c>
      <c r="AH97" s="36">
        <f t="shared" si="149"/>
        <v>0.75</v>
      </c>
      <c r="AI97" s="68">
        <f t="shared" si="150"/>
        <v>5728</v>
      </c>
      <c r="AJ97" s="34">
        <f t="shared" si="188"/>
        <v>10.952198852772467</v>
      </c>
      <c r="AK97" s="37">
        <f t="shared" si="152"/>
        <v>20</v>
      </c>
      <c r="AL97" s="68">
        <f t="shared" si="153"/>
        <v>32023</v>
      </c>
      <c r="AM97" s="34">
        <f t="shared" si="189"/>
        <v>1</v>
      </c>
      <c r="AN97" s="37">
        <f t="shared" si="155"/>
        <v>1</v>
      </c>
      <c r="AO97" s="68">
        <f t="shared" si="156"/>
        <v>1515</v>
      </c>
      <c r="AP97" s="34">
        <f t="shared" si="190"/>
        <v>3.6418269230769229</v>
      </c>
      <c r="AQ97" s="37">
        <f t="shared" si="158"/>
        <v>20</v>
      </c>
      <c r="AR97" s="68">
        <f t="shared" si="159"/>
        <v>25462</v>
      </c>
      <c r="AS97" s="68"/>
      <c r="AT97" s="68"/>
      <c r="AU97" s="35">
        <f t="shared" si="191"/>
        <v>2.0540413164716047E-2</v>
      </c>
      <c r="AV97" s="35">
        <f t="shared" si="192"/>
        <v>1.2576781085539235</v>
      </c>
      <c r="AW97" s="35">
        <f t="shared" si="193"/>
        <v>1.6338072421647944E-2</v>
      </c>
      <c r="AX97" s="68">
        <f t="shared" si="163"/>
        <v>1589</v>
      </c>
      <c r="AY97" s="68">
        <f t="shared" si="163"/>
        <v>279006</v>
      </c>
      <c r="AZ97" s="33">
        <f t="shared" si="194"/>
        <v>0.99430478197601491</v>
      </c>
      <c r="BA97" s="36">
        <f t="shared" si="165"/>
        <v>0.95</v>
      </c>
      <c r="BB97" s="68">
        <f t="shared" si="166"/>
        <v>1528</v>
      </c>
      <c r="BC97" s="33">
        <f t="shared" si="195"/>
        <v>0.99452341526705523</v>
      </c>
      <c r="BD97" s="36">
        <f t="shared" si="168"/>
        <v>0.95</v>
      </c>
      <c r="BE97" s="68">
        <f t="shared" si="169"/>
        <v>283</v>
      </c>
      <c r="BF97" s="34">
        <f t="shared" si="196"/>
        <v>0.9989856848956653</v>
      </c>
      <c r="BG97" s="37">
        <f t="shared" si="171"/>
        <v>0.99</v>
      </c>
      <c r="BH97" s="68">
        <f t="shared" si="172"/>
        <v>81</v>
      </c>
      <c r="BI97" s="34">
        <f t="shared" si="197"/>
        <v>0.99970968366271695</v>
      </c>
      <c r="BJ97" s="37">
        <f t="shared" si="174"/>
        <v>0.99</v>
      </c>
      <c r="BK97" s="68">
        <f t="shared" si="175"/>
        <v>4</v>
      </c>
      <c r="BL97" s="68">
        <f t="shared" si="175"/>
        <v>258002</v>
      </c>
      <c r="BM97" s="34">
        <f t="shared" si="198"/>
        <v>0.99998449624421515</v>
      </c>
      <c r="BN97" s="37">
        <f t="shared" si="177"/>
        <v>0.99</v>
      </c>
    </row>
    <row r="98" spans="3:66" x14ac:dyDescent="0.25">
      <c r="C98" s="70">
        <f t="shared" si="129"/>
        <v>44075</v>
      </c>
      <c r="D98" s="68"/>
      <c r="E98" s="68">
        <f t="shared" si="130"/>
        <v>538</v>
      </c>
      <c r="F98" s="68">
        <f t="shared" si="130"/>
        <v>549</v>
      </c>
      <c r="G98" s="33">
        <f t="shared" si="178"/>
        <v>0.97996357012750457</v>
      </c>
      <c r="H98" s="36">
        <f t="shared" si="42"/>
        <v>0.95</v>
      </c>
      <c r="I98" s="68">
        <f t="shared" ref="I98:J98" si="211">SUM(I25:I36)</f>
        <v>35754</v>
      </c>
      <c r="J98" s="68">
        <f t="shared" si="211"/>
        <v>35754</v>
      </c>
      <c r="K98" s="33">
        <f t="shared" si="132"/>
        <v>1</v>
      </c>
      <c r="L98" s="36">
        <f t="shared" si="44"/>
        <v>0.97</v>
      </c>
      <c r="M98" s="68">
        <f t="shared" ref="M98:N98" si="212">SUM(M25:M36)</f>
        <v>439</v>
      </c>
      <c r="N98" s="68">
        <f t="shared" si="212"/>
        <v>439</v>
      </c>
      <c r="O98" s="33">
        <f t="shared" si="181"/>
        <v>1</v>
      </c>
      <c r="P98" s="36">
        <f t="shared" si="46"/>
        <v>0.75</v>
      </c>
      <c r="Q98" s="68">
        <f t="shared" si="134"/>
        <v>2</v>
      </c>
      <c r="R98" s="33">
        <f t="shared" si="182"/>
        <v>0.99628252788104088</v>
      </c>
      <c r="S98" s="36">
        <f t="shared" si="48"/>
        <v>0.9</v>
      </c>
      <c r="T98" s="68">
        <f t="shared" si="136"/>
        <v>0</v>
      </c>
      <c r="U98" s="33">
        <f t="shared" si="183"/>
        <v>1</v>
      </c>
      <c r="V98" s="36">
        <f t="shared" si="50"/>
        <v>0.99</v>
      </c>
      <c r="W98" s="68">
        <f t="shared" si="138"/>
        <v>0</v>
      </c>
      <c r="X98" s="33">
        <f t="shared" si="184"/>
        <v>1</v>
      </c>
      <c r="Y98" s="36">
        <f t="shared" si="140"/>
        <v>0.99</v>
      </c>
      <c r="Z98" s="68">
        <f t="shared" si="141"/>
        <v>538</v>
      </c>
      <c r="AA98" s="33">
        <f t="shared" si="185"/>
        <v>1</v>
      </c>
      <c r="AB98" s="36">
        <f t="shared" si="143"/>
        <v>0.99</v>
      </c>
      <c r="AC98" s="68">
        <f t="shared" si="144"/>
        <v>35754</v>
      </c>
      <c r="AD98" s="33">
        <f t="shared" si="186"/>
        <v>1</v>
      </c>
      <c r="AE98" s="36">
        <f t="shared" si="146"/>
        <v>0.99</v>
      </c>
      <c r="AF98" s="68">
        <f t="shared" si="147"/>
        <v>439</v>
      </c>
      <c r="AG98" s="33">
        <f t="shared" si="187"/>
        <v>1</v>
      </c>
      <c r="AH98" s="36">
        <f t="shared" si="149"/>
        <v>0.75</v>
      </c>
      <c r="AI98" s="68">
        <f t="shared" si="150"/>
        <v>6289</v>
      </c>
      <c r="AJ98" s="34">
        <f t="shared" si="188"/>
        <v>11.689591078066915</v>
      </c>
      <c r="AK98" s="37">
        <f t="shared" si="152"/>
        <v>20</v>
      </c>
      <c r="AL98" s="68">
        <f t="shared" si="153"/>
        <v>35754</v>
      </c>
      <c r="AM98" s="34">
        <f t="shared" si="189"/>
        <v>1</v>
      </c>
      <c r="AN98" s="37">
        <f t="shared" si="155"/>
        <v>1</v>
      </c>
      <c r="AO98" s="68">
        <f t="shared" si="156"/>
        <v>1590</v>
      </c>
      <c r="AP98" s="34">
        <f t="shared" si="190"/>
        <v>3.6218678815489751</v>
      </c>
      <c r="AQ98" s="37">
        <f t="shared" si="158"/>
        <v>20</v>
      </c>
      <c r="AR98" s="68">
        <f t="shared" si="159"/>
        <v>25531.416666666668</v>
      </c>
      <c r="AS98" s="68"/>
      <c r="AT98" s="68"/>
      <c r="AU98" s="35">
        <f t="shared" si="191"/>
        <v>2.1072077864852778E-2</v>
      </c>
      <c r="AV98" s="35">
        <f t="shared" si="192"/>
        <v>1.4003923271002718</v>
      </c>
      <c r="AW98" s="35">
        <f t="shared" si="193"/>
        <v>1.7194502198272062E-2</v>
      </c>
      <c r="AX98" s="68">
        <f t="shared" si="163"/>
        <v>1661</v>
      </c>
      <c r="AY98" s="68">
        <f t="shared" si="163"/>
        <v>305048</v>
      </c>
      <c r="AZ98" s="33">
        <f t="shared" si="194"/>
        <v>0.99455495528572557</v>
      </c>
      <c r="BA98" s="36">
        <f t="shared" si="165"/>
        <v>0.95</v>
      </c>
      <c r="BB98" s="68">
        <f t="shared" si="166"/>
        <v>1600</v>
      </c>
      <c r="BC98" s="33">
        <f t="shared" si="195"/>
        <v>0.99475492381526842</v>
      </c>
      <c r="BD98" s="36">
        <f t="shared" si="168"/>
        <v>0.95</v>
      </c>
      <c r="BE98" s="68">
        <f t="shared" si="169"/>
        <v>318</v>
      </c>
      <c r="BF98" s="34">
        <f t="shared" si="196"/>
        <v>0.99895754110828461</v>
      </c>
      <c r="BG98" s="37">
        <f t="shared" si="171"/>
        <v>0.99</v>
      </c>
      <c r="BH98" s="68">
        <f t="shared" si="172"/>
        <v>84</v>
      </c>
      <c r="BI98" s="34">
        <f t="shared" si="197"/>
        <v>0.99972463350030161</v>
      </c>
      <c r="BJ98" s="37">
        <f t="shared" si="174"/>
        <v>0.99</v>
      </c>
      <c r="BK98" s="68">
        <f t="shared" si="175"/>
        <v>4</v>
      </c>
      <c r="BL98" s="68">
        <f t="shared" si="175"/>
        <v>279953</v>
      </c>
      <c r="BM98" s="34">
        <f t="shared" si="198"/>
        <v>0.99998571188735252</v>
      </c>
      <c r="BN98" s="37">
        <f t="shared" si="177"/>
        <v>0.99</v>
      </c>
    </row>
    <row r="99" spans="3:66" x14ac:dyDescent="0.25">
      <c r="C99" s="70">
        <f t="shared" si="129"/>
        <v>44105</v>
      </c>
      <c r="D99" s="68"/>
      <c r="E99" s="68">
        <f t="shared" si="130"/>
        <v>565</v>
      </c>
      <c r="F99" s="68">
        <f t="shared" si="130"/>
        <v>563</v>
      </c>
      <c r="G99" s="33">
        <f t="shared" si="178"/>
        <v>1.0035523978685612</v>
      </c>
      <c r="H99" s="36">
        <f t="shared" si="42"/>
        <v>0.95</v>
      </c>
      <c r="I99" s="68">
        <f t="shared" ref="I99:J99" si="213">SUM(I26:I37)</f>
        <v>35965</v>
      </c>
      <c r="J99" s="68">
        <f t="shared" si="213"/>
        <v>35965</v>
      </c>
      <c r="K99" s="33">
        <f t="shared" si="132"/>
        <v>1</v>
      </c>
      <c r="L99" s="36">
        <f t="shared" si="44"/>
        <v>0.97</v>
      </c>
      <c r="M99" s="68">
        <f t="shared" ref="M99:N99" si="214">SUM(M26:M37)</f>
        <v>431</v>
      </c>
      <c r="N99" s="68">
        <f t="shared" si="214"/>
        <v>431</v>
      </c>
      <c r="O99" s="33">
        <f t="shared" si="181"/>
        <v>1</v>
      </c>
      <c r="P99" s="36">
        <f t="shared" si="46"/>
        <v>0.75</v>
      </c>
      <c r="Q99" s="68">
        <f t="shared" si="134"/>
        <v>2</v>
      </c>
      <c r="R99" s="33">
        <f t="shared" si="182"/>
        <v>0.99646017699115041</v>
      </c>
      <c r="S99" s="36">
        <f t="shared" si="48"/>
        <v>0.9</v>
      </c>
      <c r="T99" s="68">
        <f t="shared" si="136"/>
        <v>0</v>
      </c>
      <c r="U99" s="33">
        <f t="shared" si="183"/>
        <v>1</v>
      </c>
      <c r="V99" s="36">
        <f t="shared" si="50"/>
        <v>0.99</v>
      </c>
      <c r="W99" s="68">
        <f t="shared" si="138"/>
        <v>0</v>
      </c>
      <c r="X99" s="33">
        <f t="shared" si="184"/>
        <v>1</v>
      </c>
      <c r="Y99" s="36">
        <f t="shared" si="140"/>
        <v>0.99</v>
      </c>
      <c r="Z99" s="68">
        <f t="shared" si="141"/>
        <v>565</v>
      </c>
      <c r="AA99" s="33">
        <f t="shared" si="185"/>
        <v>1</v>
      </c>
      <c r="AB99" s="36">
        <f t="shared" si="143"/>
        <v>0.99</v>
      </c>
      <c r="AC99" s="68">
        <f t="shared" si="144"/>
        <v>35965</v>
      </c>
      <c r="AD99" s="33">
        <f t="shared" si="186"/>
        <v>1</v>
      </c>
      <c r="AE99" s="36">
        <f t="shared" si="146"/>
        <v>0.99</v>
      </c>
      <c r="AF99" s="68">
        <f t="shared" si="147"/>
        <v>431</v>
      </c>
      <c r="AG99" s="33">
        <f t="shared" si="187"/>
        <v>1</v>
      </c>
      <c r="AH99" s="36">
        <f t="shared" si="149"/>
        <v>0.75</v>
      </c>
      <c r="AI99" s="68">
        <f t="shared" si="150"/>
        <v>6456</v>
      </c>
      <c r="AJ99" s="34">
        <f t="shared" si="188"/>
        <v>11.426548672566371</v>
      </c>
      <c r="AK99" s="37">
        <f t="shared" si="152"/>
        <v>20</v>
      </c>
      <c r="AL99" s="68">
        <f t="shared" si="153"/>
        <v>35965</v>
      </c>
      <c r="AM99" s="34">
        <f t="shared" si="189"/>
        <v>1</v>
      </c>
      <c r="AN99" s="37">
        <f t="shared" si="155"/>
        <v>1</v>
      </c>
      <c r="AO99" s="68">
        <f t="shared" si="156"/>
        <v>1344</v>
      </c>
      <c r="AP99" s="34">
        <f t="shared" si="190"/>
        <v>3.1183294663573085</v>
      </c>
      <c r="AQ99" s="37">
        <f t="shared" si="158"/>
        <v>20</v>
      </c>
      <c r="AR99" s="68">
        <f t="shared" si="159"/>
        <v>25679</v>
      </c>
      <c r="AS99" s="68"/>
      <c r="AT99" s="68"/>
      <c r="AU99" s="35">
        <f t="shared" si="191"/>
        <v>2.2002414424237705E-2</v>
      </c>
      <c r="AV99" s="35">
        <f t="shared" si="192"/>
        <v>1.4005607695003699</v>
      </c>
      <c r="AW99" s="35">
        <f t="shared" si="193"/>
        <v>1.6784142684683982E-2</v>
      </c>
      <c r="AX99" s="68">
        <f t="shared" si="163"/>
        <v>1690</v>
      </c>
      <c r="AY99" s="68">
        <f t="shared" si="163"/>
        <v>306639</v>
      </c>
      <c r="AZ99" s="33">
        <f t="shared" si="194"/>
        <v>0.99448863321364867</v>
      </c>
      <c r="BA99" s="36">
        <f t="shared" si="165"/>
        <v>0.95</v>
      </c>
      <c r="BB99" s="68">
        <f t="shared" si="166"/>
        <v>1629</v>
      </c>
      <c r="BC99" s="33">
        <f t="shared" si="195"/>
        <v>0.99468756420416193</v>
      </c>
      <c r="BD99" s="36">
        <f t="shared" si="168"/>
        <v>0.95</v>
      </c>
      <c r="BE99" s="68">
        <f t="shared" si="169"/>
        <v>329</v>
      </c>
      <c r="BF99" s="34">
        <f t="shared" si="196"/>
        <v>0.99892707711673989</v>
      </c>
      <c r="BG99" s="37">
        <f t="shared" si="171"/>
        <v>0.99</v>
      </c>
      <c r="BH99" s="68">
        <f t="shared" si="172"/>
        <v>82</v>
      </c>
      <c r="BI99" s="34">
        <f t="shared" si="197"/>
        <v>0.9997325845701297</v>
      </c>
      <c r="BJ99" s="37">
        <f t="shared" si="174"/>
        <v>0.99</v>
      </c>
      <c r="BK99" s="68">
        <f t="shared" si="175"/>
        <v>4</v>
      </c>
      <c r="BL99" s="68">
        <f t="shared" si="175"/>
        <v>281280</v>
      </c>
      <c r="BM99" s="34">
        <f t="shared" si="198"/>
        <v>0.99998577929465304</v>
      </c>
      <c r="BN99" s="37">
        <f t="shared" si="177"/>
        <v>0.99</v>
      </c>
    </row>
    <row r="100" spans="3:66" x14ac:dyDescent="0.25">
      <c r="C100" s="70">
        <f t="shared" si="129"/>
        <v>44136</v>
      </c>
      <c r="D100" s="68"/>
      <c r="E100" s="68">
        <f t="shared" si="130"/>
        <v>558</v>
      </c>
      <c r="F100" s="68">
        <f t="shared" si="130"/>
        <v>572</v>
      </c>
      <c r="G100" s="33">
        <f t="shared" si="178"/>
        <v>0.97552447552447552</v>
      </c>
      <c r="H100" s="36">
        <f t="shared" si="42"/>
        <v>0.95</v>
      </c>
      <c r="I100" s="68">
        <f t="shared" ref="I100:J100" si="215">SUM(I27:I38)</f>
        <v>36820</v>
      </c>
      <c r="J100" s="68">
        <f t="shared" si="215"/>
        <v>36820</v>
      </c>
      <c r="K100" s="33">
        <f t="shared" si="132"/>
        <v>1</v>
      </c>
      <c r="L100" s="36">
        <f t="shared" si="44"/>
        <v>0.97</v>
      </c>
      <c r="M100" s="68">
        <f t="shared" ref="M100:N100" si="216">SUM(M27:M38)</f>
        <v>415</v>
      </c>
      <c r="N100" s="68">
        <f t="shared" si="216"/>
        <v>415</v>
      </c>
      <c r="O100" s="33">
        <f t="shared" si="181"/>
        <v>1</v>
      </c>
      <c r="P100" s="36">
        <f t="shared" si="46"/>
        <v>0.75</v>
      </c>
      <c r="Q100" s="68">
        <f t="shared" si="134"/>
        <v>4</v>
      </c>
      <c r="R100" s="33">
        <f t="shared" si="182"/>
        <v>0.99283154121863804</v>
      </c>
      <c r="S100" s="36">
        <f t="shared" si="48"/>
        <v>0.9</v>
      </c>
      <c r="T100" s="68">
        <f t="shared" si="136"/>
        <v>0</v>
      </c>
      <c r="U100" s="33">
        <f t="shared" si="183"/>
        <v>1</v>
      </c>
      <c r="V100" s="36">
        <f t="shared" si="50"/>
        <v>0.99</v>
      </c>
      <c r="W100" s="68">
        <f t="shared" si="138"/>
        <v>0</v>
      </c>
      <c r="X100" s="33">
        <f t="shared" si="184"/>
        <v>1</v>
      </c>
      <c r="Y100" s="36">
        <f t="shared" si="140"/>
        <v>0.99</v>
      </c>
      <c r="Z100" s="68">
        <f t="shared" si="141"/>
        <v>558</v>
      </c>
      <c r="AA100" s="33">
        <f t="shared" si="185"/>
        <v>1</v>
      </c>
      <c r="AB100" s="36">
        <f t="shared" si="143"/>
        <v>0.99</v>
      </c>
      <c r="AC100" s="68">
        <f t="shared" si="144"/>
        <v>36820</v>
      </c>
      <c r="AD100" s="33">
        <f t="shared" si="186"/>
        <v>1</v>
      </c>
      <c r="AE100" s="36">
        <f t="shared" si="146"/>
        <v>0.99</v>
      </c>
      <c r="AF100" s="68">
        <f t="shared" si="147"/>
        <v>415</v>
      </c>
      <c r="AG100" s="33">
        <f t="shared" si="187"/>
        <v>1</v>
      </c>
      <c r="AH100" s="36">
        <f t="shared" si="149"/>
        <v>0.75</v>
      </c>
      <c r="AI100" s="68">
        <f t="shared" si="150"/>
        <v>6214</v>
      </c>
      <c r="AJ100" s="34">
        <f t="shared" si="188"/>
        <v>11.136200716845877</v>
      </c>
      <c r="AK100" s="37">
        <f t="shared" si="152"/>
        <v>20</v>
      </c>
      <c r="AL100" s="68">
        <f t="shared" si="153"/>
        <v>36820</v>
      </c>
      <c r="AM100" s="34">
        <f t="shared" si="189"/>
        <v>1</v>
      </c>
      <c r="AN100" s="37">
        <f t="shared" si="155"/>
        <v>1</v>
      </c>
      <c r="AO100" s="68">
        <f t="shared" si="156"/>
        <v>1222</v>
      </c>
      <c r="AP100" s="34">
        <f t="shared" si="190"/>
        <v>2.9445783132530119</v>
      </c>
      <c r="AQ100" s="37">
        <f t="shared" si="158"/>
        <v>20</v>
      </c>
      <c r="AR100" s="68">
        <f t="shared" si="159"/>
        <v>25829.583333333332</v>
      </c>
      <c r="AS100" s="68"/>
      <c r="AT100" s="68"/>
      <c r="AU100" s="35">
        <f t="shared" si="191"/>
        <v>2.1603135939087931E-2</v>
      </c>
      <c r="AV100" s="35">
        <f t="shared" si="192"/>
        <v>1.4254972496007485</v>
      </c>
      <c r="AW100" s="35">
        <f t="shared" si="193"/>
        <v>1.6066848413479377E-2</v>
      </c>
      <c r="AX100" s="68">
        <f t="shared" si="163"/>
        <v>1695</v>
      </c>
      <c r="AY100" s="68">
        <f t="shared" si="163"/>
        <v>308317</v>
      </c>
      <c r="AZ100" s="33">
        <f t="shared" si="194"/>
        <v>0.99450241147909457</v>
      </c>
      <c r="BA100" s="36">
        <f t="shared" si="165"/>
        <v>0.95</v>
      </c>
      <c r="BB100" s="68">
        <f t="shared" si="166"/>
        <v>1634</v>
      </c>
      <c r="BC100" s="33">
        <f t="shared" si="195"/>
        <v>0.99470025979754606</v>
      </c>
      <c r="BD100" s="36">
        <f t="shared" si="168"/>
        <v>0.95</v>
      </c>
      <c r="BE100" s="68">
        <f t="shared" si="169"/>
        <v>341</v>
      </c>
      <c r="BF100" s="34">
        <f t="shared" si="196"/>
        <v>0.99889399546570579</v>
      </c>
      <c r="BG100" s="37">
        <f t="shared" si="171"/>
        <v>0.99</v>
      </c>
      <c r="BH100" s="68">
        <f t="shared" si="172"/>
        <v>84</v>
      </c>
      <c r="BI100" s="34">
        <f t="shared" si="197"/>
        <v>0.99972755313524719</v>
      </c>
      <c r="BJ100" s="37">
        <f t="shared" si="174"/>
        <v>0.99</v>
      </c>
      <c r="BK100" s="68">
        <f t="shared" si="175"/>
        <v>4</v>
      </c>
      <c r="BL100" s="68">
        <f t="shared" si="175"/>
        <v>280195</v>
      </c>
      <c r="BM100" s="34">
        <f t="shared" si="198"/>
        <v>0.99998572422776999</v>
      </c>
      <c r="BN100" s="37">
        <f t="shared" si="177"/>
        <v>0.99</v>
      </c>
    </row>
    <row r="101" spans="3:66" x14ac:dyDescent="0.25">
      <c r="C101" s="70">
        <f t="shared" si="129"/>
        <v>44166</v>
      </c>
      <c r="D101" s="68"/>
      <c r="E101" s="68">
        <f t="shared" si="130"/>
        <v>585</v>
      </c>
      <c r="F101" s="68">
        <f t="shared" si="130"/>
        <v>572</v>
      </c>
      <c r="G101" s="33">
        <f t="shared" si="178"/>
        <v>1.0227272727272727</v>
      </c>
      <c r="H101" s="36">
        <f t="shared" si="42"/>
        <v>0.95</v>
      </c>
      <c r="I101" s="68">
        <f t="shared" ref="I101:J101" si="217">SUM(I28:I39)</f>
        <v>37497</v>
      </c>
      <c r="J101" s="68">
        <f t="shared" si="217"/>
        <v>37497</v>
      </c>
      <c r="K101" s="33">
        <f t="shared" si="132"/>
        <v>1</v>
      </c>
      <c r="L101" s="36">
        <f t="shared" si="44"/>
        <v>0.97</v>
      </c>
      <c r="M101" s="68">
        <f t="shared" ref="M101:N101" si="218">SUM(M28:M39)</f>
        <v>418</v>
      </c>
      <c r="N101" s="68">
        <f t="shared" si="218"/>
        <v>418</v>
      </c>
      <c r="O101" s="33">
        <f t="shared" si="181"/>
        <v>1</v>
      </c>
      <c r="P101" s="36">
        <f t="shared" si="46"/>
        <v>0.75</v>
      </c>
      <c r="Q101" s="68">
        <f t="shared" si="134"/>
        <v>4</v>
      </c>
      <c r="R101" s="33">
        <f t="shared" si="182"/>
        <v>0.99316239316239319</v>
      </c>
      <c r="S101" s="36">
        <f t="shared" si="48"/>
        <v>0.9</v>
      </c>
      <c r="T101" s="68">
        <f t="shared" si="136"/>
        <v>0</v>
      </c>
      <c r="U101" s="33">
        <f t="shared" si="183"/>
        <v>1</v>
      </c>
      <c r="V101" s="36">
        <f t="shared" si="50"/>
        <v>0.99</v>
      </c>
      <c r="W101" s="68">
        <f t="shared" si="138"/>
        <v>0</v>
      </c>
      <c r="X101" s="33">
        <f t="shared" si="184"/>
        <v>1</v>
      </c>
      <c r="Y101" s="36">
        <f t="shared" si="140"/>
        <v>0.99</v>
      </c>
      <c r="Z101" s="68">
        <f t="shared" si="141"/>
        <v>585</v>
      </c>
      <c r="AA101" s="33">
        <f t="shared" si="185"/>
        <v>1</v>
      </c>
      <c r="AB101" s="36">
        <f t="shared" si="143"/>
        <v>0.99</v>
      </c>
      <c r="AC101" s="68">
        <f t="shared" si="144"/>
        <v>37497</v>
      </c>
      <c r="AD101" s="33">
        <f t="shared" si="186"/>
        <v>1</v>
      </c>
      <c r="AE101" s="36">
        <f t="shared" si="146"/>
        <v>0.99</v>
      </c>
      <c r="AF101" s="68">
        <f t="shared" si="147"/>
        <v>418</v>
      </c>
      <c r="AG101" s="33">
        <f t="shared" si="187"/>
        <v>1</v>
      </c>
      <c r="AH101" s="36">
        <f t="shared" si="149"/>
        <v>0.75</v>
      </c>
      <c r="AI101" s="68">
        <f t="shared" si="150"/>
        <v>6707</v>
      </c>
      <c r="AJ101" s="34">
        <f t="shared" si="188"/>
        <v>11.464957264957265</v>
      </c>
      <c r="AK101" s="37">
        <f t="shared" si="152"/>
        <v>20</v>
      </c>
      <c r="AL101" s="68">
        <f t="shared" si="153"/>
        <v>37497</v>
      </c>
      <c r="AM101" s="34">
        <f t="shared" si="189"/>
        <v>1</v>
      </c>
      <c r="AN101" s="37">
        <f t="shared" si="155"/>
        <v>1</v>
      </c>
      <c r="AO101" s="68">
        <f t="shared" si="156"/>
        <v>1208</v>
      </c>
      <c r="AP101" s="34">
        <f t="shared" si="190"/>
        <v>2.8899521531100478</v>
      </c>
      <c r="AQ101" s="37">
        <f t="shared" si="158"/>
        <v>20</v>
      </c>
      <c r="AR101" s="68">
        <f t="shared" si="159"/>
        <v>25980.5</v>
      </c>
      <c r="AS101" s="68"/>
      <c r="AT101" s="68"/>
      <c r="AU101" s="35">
        <f t="shared" si="191"/>
        <v>2.2516887665749313E-2</v>
      </c>
      <c r="AV101" s="35">
        <f t="shared" si="192"/>
        <v>1.4432747637651315</v>
      </c>
      <c r="AW101" s="35">
        <f t="shared" si="193"/>
        <v>1.6088989819287542E-2</v>
      </c>
      <c r="AX101" s="68">
        <f t="shared" si="163"/>
        <v>1717</v>
      </c>
      <c r="AY101" s="68">
        <f t="shared" si="163"/>
        <v>309955</v>
      </c>
      <c r="AZ101" s="33">
        <f t="shared" si="194"/>
        <v>0.99446048619960958</v>
      </c>
      <c r="BA101" s="36">
        <f t="shared" si="165"/>
        <v>0.95</v>
      </c>
      <c r="BB101" s="68">
        <f t="shared" si="166"/>
        <v>1656</v>
      </c>
      <c r="BC101" s="33">
        <f t="shared" si="195"/>
        <v>0.99465728896130079</v>
      </c>
      <c r="BD101" s="36">
        <f t="shared" si="168"/>
        <v>0.95</v>
      </c>
      <c r="BE101" s="68">
        <f t="shared" si="169"/>
        <v>349</v>
      </c>
      <c r="BF101" s="34">
        <f t="shared" si="196"/>
        <v>0.99887403010114373</v>
      </c>
      <c r="BG101" s="37">
        <f t="shared" si="171"/>
        <v>0.99</v>
      </c>
      <c r="BH101" s="68">
        <f t="shared" si="172"/>
        <v>71</v>
      </c>
      <c r="BI101" s="34">
        <f t="shared" si="197"/>
        <v>0.99977093449049059</v>
      </c>
      <c r="BJ101" s="37">
        <f t="shared" si="174"/>
        <v>0.99</v>
      </c>
      <c r="BK101" s="68">
        <f t="shared" si="175"/>
        <v>4</v>
      </c>
      <c r="BL101" s="68">
        <f t="shared" si="175"/>
        <v>280195</v>
      </c>
      <c r="BM101" s="34">
        <f t="shared" si="198"/>
        <v>0.99998572422776999</v>
      </c>
      <c r="BN101" s="37">
        <f t="shared" si="177"/>
        <v>0.99</v>
      </c>
    </row>
    <row r="102" spans="3:66" x14ac:dyDescent="0.25">
      <c r="C102" s="70">
        <f t="shared" si="129"/>
        <v>44197</v>
      </c>
      <c r="E102" s="68">
        <f t="shared" si="130"/>
        <v>582</v>
      </c>
      <c r="F102" s="68">
        <f t="shared" si="130"/>
        <v>592</v>
      </c>
      <c r="G102" s="33">
        <f t="shared" si="178"/>
        <v>0.98310810810810811</v>
      </c>
      <c r="H102" s="36">
        <f t="shared" si="42"/>
        <v>0.95</v>
      </c>
      <c r="I102" s="68">
        <f t="shared" ref="I102:J102" si="219">SUM(I29:I40)</f>
        <v>38277</v>
      </c>
      <c r="J102" s="68">
        <f t="shared" si="219"/>
        <v>38277</v>
      </c>
      <c r="K102" s="33">
        <f t="shared" ref="K102:K125" si="220">I102/J102*1</f>
        <v>1</v>
      </c>
      <c r="L102" s="36">
        <f t="shared" si="44"/>
        <v>0.97</v>
      </c>
      <c r="M102" s="68">
        <f t="shared" ref="M102:N102" si="221">SUM(M29:M40)</f>
        <v>426</v>
      </c>
      <c r="N102" s="68">
        <f t="shared" si="221"/>
        <v>426</v>
      </c>
      <c r="O102" s="33">
        <f t="shared" ref="O102:O125" si="222">M102/N102*1</f>
        <v>1</v>
      </c>
      <c r="P102" s="36">
        <f t="shared" si="46"/>
        <v>0.75</v>
      </c>
      <c r="Q102" s="68">
        <f t="shared" si="134"/>
        <v>5</v>
      </c>
      <c r="R102" s="33">
        <f t="shared" ref="R102:R125" si="223">(1-Q102/E102)*1</f>
        <v>0.99140893470790381</v>
      </c>
      <c r="S102" s="36">
        <f t="shared" si="48"/>
        <v>0.9</v>
      </c>
      <c r="T102" s="68">
        <f t="shared" si="136"/>
        <v>0</v>
      </c>
      <c r="U102" s="33">
        <f t="shared" ref="U102:U125" si="224">(1-T102/I102)*1</f>
        <v>1</v>
      </c>
      <c r="V102" s="36">
        <f t="shared" si="50"/>
        <v>0.99</v>
      </c>
      <c r="W102" s="68">
        <f t="shared" si="138"/>
        <v>0</v>
      </c>
      <c r="X102" s="33">
        <f t="shared" si="184"/>
        <v>1</v>
      </c>
      <c r="Y102" s="36">
        <f t="shared" si="140"/>
        <v>0.99</v>
      </c>
      <c r="Z102" s="68">
        <f t="shared" si="141"/>
        <v>582</v>
      </c>
      <c r="AA102" s="33">
        <f t="shared" si="185"/>
        <v>1</v>
      </c>
      <c r="AB102" s="36">
        <f t="shared" si="143"/>
        <v>0.99</v>
      </c>
      <c r="AC102" s="68">
        <f t="shared" si="144"/>
        <v>38277</v>
      </c>
      <c r="AD102" s="33">
        <f t="shared" si="186"/>
        <v>1</v>
      </c>
      <c r="AE102" s="36">
        <f t="shared" si="146"/>
        <v>0.99</v>
      </c>
      <c r="AF102" s="68">
        <f t="shared" si="147"/>
        <v>426</v>
      </c>
      <c r="AG102" s="33">
        <f t="shared" si="187"/>
        <v>1</v>
      </c>
      <c r="AH102" s="36">
        <f t="shared" si="149"/>
        <v>0.75</v>
      </c>
      <c r="AI102" s="68">
        <f t="shared" si="150"/>
        <v>6380</v>
      </c>
      <c r="AJ102" s="34">
        <f t="shared" si="188"/>
        <v>10.962199312714777</v>
      </c>
      <c r="AK102" s="37">
        <f t="shared" si="152"/>
        <v>20</v>
      </c>
      <c r="AL102" s="68">
        <f t="shared" si="153"/>
        <v>38277</v>
      </c>
      <c r="AM102" s="34">
        <f t="shared" si="189"/>
        <v>1</v>
      </c>
      <c r="AN102" s="37">
        <f t="shared" si="155"/>
        <v>1</v>
      </c>
      <c r="AO102" s="68">
        <f t="shared" si="156"/>
        <v>1236</v>
      </c>
      <c r="AP102" s="34">
        <f t="shared" si="190"/>
        <v>2.9014084507042255</v>
      </c>
      <c r="AQ102" s="37">
        <f t="shared" si="158"/>
        <v>20</v>
      </c>
      <c r="AR102" s="68">
        <f t="shared" si="159"/>
        <v>26111.916666666668</v>
      </c>
      <c r="AU102" s="35">
        <f t="shared" si="191"/>
        <v>2.2288674072821157E-2</v>
      </c>
      <c r="AV102" s="35">
        <f t="shared" si="192"/>
        <v>1.4658824355418822</v>
      </c>
      <c r="AW102" s="35">
        <f t="shared" si="193"/>
        <v>1.6314390300724763E-2</v>
      </c>
      <c r="AX102" s="68">
        <f t="shared" si="163"/>
        <v>1733</v>
      </c>
      <c r="AY102" s="68">
        <f t="shared" si="163"/>
        <v>311766</v>
      </c>
      <c r="AZ102" s="33">
        <f t="shared" si="194"/>
        <v>0.99444134382838412</v>
      </c>
      <c r="BA102" s="36">
        <f t="shared" si="165"/>
        <v>0.95</v>
      </c>
      <c r="BB102" s="68">
        <f t="shared" si="166"/>
        <v>1672</v>
      </c>
      <c r="BC102" s="33">
        <f t="shared" si="195"/>
        <v>0.99463700339357086</v>
      </c>
      <c r="BD102" s="36">
        <f t="shared" si="168"/>
        <v>0.95</v>
      </c>
      <c r="BE102" s="68">
        <f t="shared" si="169"/>
        <v>350</v>
      </c>
      <c r="BF102" s="34">
        <f t="shared" si="196"/>
        <v>0.99887736315056808</v>
      </c>
      <c r="BG102" s="37">
        <f t="shared" si="171"/>
        <v>0.99</v>
      </c>
      <c r="BH102" s="68">
        <f t="shared" si="172"/>
        <v>65</v>
      </c>
      <c r="BI102" s="34">
        <f t="shared" si="197"/>
        <v>0.99979151029939117</v>
      </c>
      <c r="BJ102" s="37">
        <f t="shared" si="174"/>
        <v>0.99</v>
      </c>
      <c r="BK102" s="68">
        <f t="shared" si="175"/>
        <v>5</v>
      </c>
      <c r="BL102" s="68">
        <f t="shared" si="175"/>
        <v>279698</v>
      </c>
      <c r="BM102" s="34">
        <f t="shared" si="198"/>
        <v>0.9999821235761428</v>
      </c>
      <c r="BN102" s="37">
        <f t="shared" si="177"/>
        <v>0.99</v>
      </c>
    </row>
    <row r="103" spans="3:66" x14ac:dyDescent="0.25">
      <c r="C103" s="70">
        <f t="shared" si="129"/>
        <v>44228</v>
      </c>
      <c r="E103" s="68">
        <f t="shared" si="130"/>
        <v>592</v>
      </c>
      <c r="F103" s="68">
        <f t="shared" si="130"/>
        <v>600</v>
      </c>
      <c r="G103" s="33">
        <f t="shared" si="178"/>
        <v>0.98666666666666669</v>
      </c>
      <c r="H103" s="36">
        <f t="shared" si="42"/>
        <v>0.95</v>
      </c>
      <c r="I103" s="68">
        <f t="shared" ref="I103:J103" si="225">SUM(I30:I41)</f>
        <v>39447</v>
      </c>
      <c r="J103" s="68">
        <f t="shared" si="225"/>
        <v>39447</v>
      </c>
      <c r="K103" s="33">
        <f t="shared" si="220"/>
        <v>1</v>
      </c>
      <c r="L103" s="36">
        <f t="shared" si="44"/>
        <v>0.97</v>
      </c>
      <c r="M103" s="68">
        <f t="shared" ref="M103:N103" si="226">SUM(M30:M41)</f>
        <v>418</v>
      </c>
      <c r="N103" s="68">
        <f t="shared" si="226"/>
        <v>418</v>
      </c>
      <c r="O103" s="33">
        <f t="shared" si="222"/>
        <v>1</v>
      </c>
      <c r="P103" s="36">
        <f t="shared" si="46"/>
        <v>0.75</v>
      </c>
      <c r="Q103" s="68">
        <f t="shared" si="134"/>
        <v>6</v>
      </c>
      <c r="R103" s="33">
        <f t="shared" si="223"/>
        <v>0.98986486486486491</v>
      </c>
      <c r="S103" s="36">
        <f t="shared" si="48"/>
        <v>0.9</v>
      </c>
      <c r="T103" s="68">
        <f t="shared" si="136"/>
        <v>0</v>
      </c>
      <c r="U103" s="33">
        <f t="shared" si="224"/>
        <v>1</v>
      </c>
      <c r="V103" s="36">
        <f t="shared" si="50"/>
        <v>0.99</v>
      </c>
      <c r="W103" s="68">
        <f t="shared" si="138"/>
        <v>0</v>
      </c>
      <c r="X103" s="33">
        <f t="shared" si="184"/>
        <v>1</v>
      </c>
      <c r="Y103" s="36">
        <f t="shared" si="140"/>
        <v>0.99</v>
      </c>
      <c r="Z103" s="68">
        <f t="shared" si="141"/>
        <v>592</v>
      </c>
      <c r="AA103" s="33">
        <f t="shared" si="185"/>
        <v>1</v>
      </c>
      <c r="AB103" s="36">
        <f t="shared" si="143"/>
        <v>0.99</v>
      </c>
      <c r="AC103" s="68">
        <f t="shared" si="144"/>
        <v>39447</v>
      </c>
      <c r="AD103" s="33">
        <f t="shared" si="186"/>
        <v>1</v>
      </c>
      <c r="AE103" s="36">
        <f t="shared" si="146"/>
        <v>0.99</v>
      </c>
      <c r="AF103" s="68">
        <f t="shared" si="147"/>
        <v>418</v>
      </c>
      <c r="AG103" s="33">
        <f t="shared" si="187"/>
        <v>1</v>
      </c>
      <c r="AH103" s="36">
        <f t="shared" si="149"/>
        <v>0.75</v>
      </c>
      <c r="AI103" s="68">
        <f t="shared" si="150"/>
        <v>6597</v>
      </c>
      <c r="AJ103" s="34">
        <f t="shared" si="188"/>
        <v>11.143581081081081</v>
      </c>
      <c r="AK103" s="37">
        <f t="shared" si="152"/>
        <v>20</v>
      </c>
      <c r="AL103" s="68">
        <f t="shared" si="153"/>
        <v>39447</v>
      </c>
      <c r="AM103" s="34">
        <f t="shared" si="189"/>
        <v>1</v>
      </c>
      <c r="AN103" s="37">
        <f t="shared" si="155"/>
        <v>1</v>
      </c>
      <c r="AO103" s="68">
        <f t="shared" si="156"/>
        <v>1167</v>
      </c>
      <c r="AP103" s="34">
        <f t="shared" si="190"/>
        <v>2.7918660287081338</v>
      </c>
      <c r="AQ103" s="37">
        <f t="shared" si="158"/>
        <v>20</v>
      </c>
      <c r="AR103" s="68">
        <f t="shared" si="159"/>
        <v>26246.166666666668</v>
      </c>
      <c r="AU103" s="35">
        <f t="shared" si="191"/>
        <v>2.2555674796954476E-2</v>
      </c>
      <c r="AV103" s="35">
        <f t="shared" si="192"/>
        <v>1.5029623373572012</v>
      </c>
      <c r="AW103" s="35">
        <f t="shared" si="193"/>
        <v>1.5926135245146911E-2</v>
      </c>
      <c r="AX103" s="68">
        <f t="shared" si="163"/>
        <v>1745</v>
      </c>
      <c r="AY103" s="68">
        <f t="shared" si="163"/>
        <v>313343</v>
      </c>
      <c r="AZ103" s="33">
        <f t="shared" si="194"/>
        <v>0.99443102287269858</v>
      </c>
      <c r="BA103" s="36">
        <f t="shared" si="165"/>
        <v>0.95</v>
      </c>
      <c r="BB103" s="68">
        <f t="shared" si="166"/>
        <v>1684</v>
      </c>
      <c r="BC103" s="33">
        <f t="shared" si="195"/>
        <v>0.99462569771783638</v>
      </c>
      <c r="BD103" s="36">
        <f t="shared" si="168"/>
        <v>0.95</v>
      </c>
      <c r="BE103" s="68">
        <f t="shared" si="169"/>
        <v>337</v>
      </c>
      <c r="BF103" s="34">
        <f t="shared" si="196"/>
        <v>0.99892450126538646</v>
      </c>
      <c r="BG103" s="37">
        <f t="shared" si="171"/>
        <v>0.99</v>
      </c>
      <c r="BH103" s="68">
        <f t="shared" si="172"/>
        <v>49</v>
      </c>
      <c r="BI103" s="34">
        <f t="shared" si="197"/>
        <v>0.99984362184570896</v>
      </c>
      <c r="BJ103" s="37">
        <f t="shared" si="174"/>
        <v>0.99</v>
      </c>
      <c r="BK103" s="68">
        <f t="shared" si="175"/>
        <v>6</v>
      </c>
      <c r="BL103" s="68">
        <f t="shared" si="175"/>
        <v>278339</v>
      </c>
      <c r="BM103" s="34">
        <f t="shared" si="198"/>
        <v>0.9999784435526462</v>
      </c>
      <c r="BN103" s="37">
        <f t="shared" si="177"/>
        <v>0.99</v>
      </c>
    </row>
    <row r="104" spans="3:66" x14ac:dyDescent="0.25">
      <c r="C104" s="70">
        <f t="shared" si="129"/>
        <v>44256</v>
      </c>
      <c r="E104" s="68">
        <f t="shared" si="130"/>
        <v>607</v>
      </c>
      <c r="F104" s="68">
        <f t="shared" si="130"/>
        <v>613</v>
      </c>
      <c r="G104" s="33">
        <f t="shared" si="178"/>
        <v>0.9902120717781403</v>
      </c>
      <c r="H104" s="36">
        <f t="shared" ref="H104:H149" si="227">+$H$4</f>
        <v>0.95</v>
      </c>
      <c r="I104" s="68">
        <f t="shared" ref="I104:J104" si="228">SUM(I31:I42)</f>
        <v>40282</v>
      </c>
      <c r="J104" s="68">
        <f t="shared" si="228"/>
        <v>40282</v>
      </c>
      <c r="K104" s="33">
        <f t="shared" si="220"/>
        <v>1</v>
      </c>
      <c r="L104" s="36">
        <f t="shared" ref="L104:L149" si="229">+$L$4</f>
        <v>0.97</v>
      </c>
      <c r="M104" s="68">
        <f t="shared" ref="M104:N104" si="230">SUM(M31:M42)</f>
        <v>445</v>
      </c>
      <c r="N104" s="68">
        <f t="shared" si="230"/>
        <v>445</v>
      </c>
      <c r="O104" s="33">
        <f t="shared" si="222"/>
        <v>1</v>
      </c>
      <c r="P104" s="36">
        <f t="shared" ref="P104:P149" si="231">+$P$4</f>
        <v>0.75</v>
      </c>
      <c r="Q104" s="68">
        <f t="shared" si="134"/>
        <v>6</v>
      </c>
      <c r="R104" s="33">
        <f t="shared" si="223"/>
        <v>0.99011532125205926</v>
      </c>
      <c r="S104" s="36">
        <f t="shared" ref="S104:S149" si="232">+$S$4</f>
        <v>0.9</v>
      </c>
      <c r="T104" s="68">
        <f t="shared" si="136"/>
        <v>0</v>
      </c>
      <c r="U104" s="33">
        <f t="shared" si="224"/>
        <v>1</v>
      </c>
      <c r="V104" s="36">
        <f t="shared" ref="V104:V149" si="233">+$V$4</f>
        <v>0.99</v>
      </c>
      <c r="W104" s="68">
        <f t="shared" si="138"/>
        <v>0</v>
      </c>
      <c r="X104" s="33">
        <f t="shared" si="184"/>
        <v>1</v>
      </c>
      <c r="Y104" s="36">
        <f t="shared" si="140"/>
        <v>0.99</v>
      </c>
      <c r="Z104" s="68">
        <f t="shared" si="141"/>
        <v>607</v>
      </c>
      <c r="AA104" s="33">
        <f t="shared" si="185"/>
        <v>1</v>
      </c>
      <c r="AB104" s="36">
        <f t="shared" si="143"/>
        <v>0.99</v>
      </c>
      <c r="AC104" s="68">
        <f t="shared" si="144"/>
        <v>40282</v>
      </c>
      <c r="AD104" s="33">
        <f t="shared" si="186"/>
        <v>1</v>
      </c>
      <c r="AE104" s="36">
        <f t="shared" si="146"/>
        <v>0.99</v>
      </c>
      <c r="AF104" s="68">
        <f t="shared" si="147"/>
        <v>445</v>
      </c>
      <c r="AG104" s="33">
        <f t="shared" si="187"/>
        <v>1</v>
      </c>
      <c r="AH104" s="36">
        <f t="shared" si="149"/>
        <v>0.75</v>
      </c>
      <c r="AI104" s="68">
        <f t="shared" si="150"/>
        <v>6800</v>
      </c>
      <c r="AJ104" s="34">
        <f t="shared" si="188"/>
        <v>11.202635914332784</v>
      </c>
      <c r="AK104" s="37">
        <f t="shared" si="152"/>
        <v>20</v>
      </c>
      <c r="AL104" s="68">
        <f t="shared" si="153"/>
        <v>40282</v>
      </c>
      <c r="AM104" s="34">
        <f t="shared" si="189"/>
        <v>1</v>
      </c>
      <c r="AN104" s="37">
        <f t="shared" si="155"/>
        <v>1</v>
      </c>
      <c r="AO104" s="68">
        <f t="shared" si="156"/>
        <v>1193</v>
      </c>
      <c r="AP104" s="34">
        <f t="shared" si="190"/>
        <v>2.6808988764044943</v>
      </c>
      <c r="AQ104" s="37">
        <f t="shared" si="158"/>
        <v>20</v>
      </c>
      <c r="AR104" s="68">
        <f t="shared" si="159"/>
        <v>26381.583333333332</v>
      </c>
      <c r="AU104" s="35">
        <f t="shared" si="191"/>
        <v>2.3008474977809647E-2</v>
      </c>
      <c r="AV104" s="35">
        <f t="shared" si="192"/>
        <v>1.5268984992687451</v>
      </c>
      <c r="AW104" s="35">
        <f t="shared" si="193"/>
        <v>1.6867827619646281E-2</v>
      </c>
      <c r="AX104" s="68">
        <f t="shared" si="163"/>
        <v>1746</v>
      </c>
      <c r="AY104" s="68">
        <f t="shared" si="163"/>
        <v>314954</v>
      </c>
      <c r="AZ104" s="33">
        <f t="shared" si="194"/>
        <v>0.99445633330581606</v>
      </c>
      <c r="BA104" s="36">
        <f t="shared" si="165"/>
        <v>0.95</v>
      </c>
      <c r="BB104" s="68">
        <f t="shared" si="166"/>
        <v>1685</v>
      </c>
      <c r="BC104" s="33">
        <f t="shared" si="195"/>
        <v>0.99465001238276063</v>
      </c>
      <c r="BD104" s="36">
        <f t="shared" si="168"/>
        <v>0.95</v>
      </c>
      <c r="BE104" s="68">
        <f t="shared" si="169"/>
        <v>360</v>
      </c>
      <c r="BF104" s="34">
        <f t="shared" si="196"/>
        <v>0.99885697593934353</v>
      </c>
      <c r="BG104" s="37">
        <f t="shared" si="171"/>
        <v>0.99</v>
      </c>
      <c r="BH104" s="68">
        <f t="shared" si="172"/>
        <v>49</v>
      </c>
      <c r="BI104" s="34">
        <f t="shared" si="197"/>
        <v>0.99984442172507726</v>
      </c>
      <c r="BJ104" s="37">
        <f t="shared" si="174"/>
        <v>0.99</v>
      </c>
      <c r="BK104" s="68">
        <f t="shared" si="175"/>
        <v>6</v>
      </c>
      <c r="BL104" s="68">
        <f t="shared" si="175"/>
        <v>278944</v>
      </c>
      <c r="BM104" s="34">
        <f t="shared" si="198"/>
        <v>0.99997849030629804</v>
      </c>
      <c r="BN104" s="37">
        <f t="shared" si="177"/>
        <v>0.99</v>
      </c>
    </row>
    <row r="105" spans="3:66" x14ac:dyDescent="0.25">
      <c r="C105" s="70">
        <f t="shared" si="129"/>
        <v>44287</v>
      </c>
      <c r="E105" s="68">
        <f t="shared" si="130"/>
        <v>597</v>
      </c>
      <c r="F105" s="68">
        <f t="shared" si="130"/>
        <v>617</v>
      </c>
      <c r="G105" s="33">
        <f t="shared" si="178"/>
        <v>0.96758508914100483</v>
      </c>
      <c r="H105" s="36">
        <f t="shared" si="227"/>
        <v>0.95</v>
      </c>
      <c r="I105" s="68">
        <f t="shared" ref="I105:J105" si="234">SUM(I32:I43)</f>
        <v>40614</v>
      </c>
      <c r="J105" s="68">
        <f t="shared" si="234"/>
        <v>40614</v>
      </c>
      <c r="K105" s="33">
        <f t="shared" si="220"/>
        <v>1</v>
      </c>
      <c r="L105" s="36">
        <f t="shared" si="229"/>
        <v>0.97</v>
      </c>
      <c r="M105" s="68">
        <f t="shared" ref="M105:N105" si="235">SUM(M32:M43)</f>
        <v>485</v>
      </c>
      <c r="N105" s="68">
        <f t="shared" si="235"/>
        <v>485</v>
      </c>
      <c r="O105" s="33">
        <f t="shared" si="222"/>
        <v>1</v>
      </c>
      <c r="P105" s="36">
        <f t="shared" si="231"/>
        <v>0.75</v>
      </c>
      <c r="Q105" s="68">
        <f t="shared" si="134"/>
        <v>7</v>
      </c>
      <c r="R105" s="33">
        <f t="shared" si="223"/>
        <v>0.98827470686767172</v>
      </c>
      <c r="S105" s="36">
        <f t="shared" si="232"/>
        <v>0.9</v>
      </c>
      <c r="T105" s="68">
        <f t="shared" si="136"/>
        <v>0</v>
      </c>
      <c r="U105" s="33">
        <f t="shared" si="224"/>
        <v>1</v>
      </c>
      <c r="V105" s="36">
        <f t="shared" si="233"/>
        <v>0.99</v>
      </c>
      <c r="W105" s="68">
        <f t="shared" si="138"/>
        <v>0</v>
      </c>
      <c r="X105" s="33">
        <f t="shared" si="184"/>
        <v>1</v>
      </c>
      <c r="Y105" s="36">
        <f t="shared" si="140"/>
        <v>0.99</v>
      </c>
      <c r="Z105" s="68">
        <f t="shared" si="141"/>
        <v>597</v>
      </c>
      <c r="AA105" s="33">
        <f t="shared" si="185"/>
        <v>1</v>
      </c>
      <c r="AB105" s="36">
        <f t="shared" si="143"/>
        <v>0.99</v>
      </c>
      <c r="AC105" s="68">
        <f t="shared" si="144"/>
        <v>40614</v>
      </c>
      <c r="AD105" s="33">
        <f t="shared" si="186"/>
        <v>1</v>
      </c>
      <c r="AE105" s="36">
        <f t="shared" si="146"/>
        <v>0.99</v>
      </c>
      <c r="AF105" s="68">
        <f t="shared" si="147"/>
        <v>485</v>
      </c>
      <c r="AG105" s="33">
        <f t="shared" si="187"/>
        <v>1</v>
      </c>
      <c r="AH105" s="36">
        <f t="shared" si="149"/>
        <v>0.75</v>
      </c>
      <c r="AI105" s="68">
        <f t="shared" si="150"/>
        <v>6787</v>
      </c>
      <c r="AJ105" s="34">
        <f t="shared" si="188"/>
        <v>11.368509212730318</v>
      </c>
      <c r="AK105" s="37">
        <f t="shared" si="152"/>
        <v>20</v>
      </c>
      <c r="AL105" s="68">
        <f t="shared" si="153"/>
        <v>40614</v>
      </c>
      <c r="AM105" s="34">
        <f t="shared" si="189"/>
        <v>1</v>
      </c>
      <c r="AN105" s="37">
        <f t="shared" si="155"/>
        <v>1</v>
      </c>
      <c r="AO105" s="68">
        <f t="shared" si="156"/>
        <v>1260</v>
      </c>
      <c r="AP105" s="34">
        <f t="shared" si="190"/>
        <v>2.597938144329897</v>
      </c>
      <c r="AQ105" s="37">
        <f t="shared" si="158"/>
        <v>20</v>
      </c>
      <c r="AR105" s="68">
        <f t="shared" si="159"/>
        <v>26519.833333333332</v>
      </c>
      <c r="AU105" s="35">
        <f t="shared" si="191"/>
        <v>2.2511453691890976E-2</v>
      </c>
      <c r="AV105" s="35">
        <f t="shared" si="192"/>
        <v>1.5314575883458292</v>
      </c>
      <c r="AW105" s="35">
        <f t="shared" si="193"/>
        <v>1.8288199397934881E-2</v>
      </c>
      <c r="AX105" s="68">
        <f t="shared" si="163"/>
        <v>1831</v>
      </c>
      <c r="AY105" s="68">
        <f t="shared" si="163"/>
        <v>316580</v>
      </c>
      <c r="AZ105" s="33">
        <f t="shared" si="194"/>
        <v>0.99421631183271209</v>
      </c>
      <c r="BA105" s="36">
        <f t="shared" si="165"/>
        <v>0.95</v>
      </c>
      <c r="BB105" s="68">
        <f t="shared" si="166"/>
        <v>1770</v>
      </c>
      <c r="BC105" s="33">
        <f t="shared" si="195"/>
        <v>0.99440899614631373</v>
      </c>
      <c r="BD105" s="36">
        <f t="shared" si="168"/>
        <v>0.95</v>
      </c>
      <c r="BE105" s="68">
        <f t="shared" si="169"/>
        <v>359</v>
      </c>
      <c r="BF105" s="34">
        <f t="shared" si="196"/>
        <v>0.99886600543306592</v>
      </c>
      <c r="BG105" s="37">
        <f t="shared" si="171"/>
        <v>0.99</v>
      </c>
      <c r="BH105" s="68">
        <f t="shared" si="172"/>
        <v>44</v>
      </c>
      <c r="BI105" s="34">
        <f t="shared" si="197"/>
        <v>0.99986101459346766</v>
      </c>
      <c r="BJ105" s="37">
        <f t="shared" si="174"/>
        <v>0.99</v>
      </c>
      <c r="BK105" s="68">
        <f t="shared" si="175"/>
        <v>7</v>
      </c>
      <c r="BL105" s="68">
        <f t="shared" si="175"/>
        <v>279469</v>
      </c>
      <c r="BM105" s="34">
        <f t="shared" si="198"/>
        <v>0.99997495249920387</v>
      </c>
      <c r="BN105" s="37">
        <f t="shared" si="177"/>
        <v>0.99</v>
      </c>
    </row>
    <row r="106" spans="3:66" x14ac:dyDescent="0.25">
      <c r="C106" s="70">
        <f t="shared" si="129"/>
        <v>44317</v>
      </c>
      <c r="E106" s="68">
        <f t="shared" si="130"/>
        <v>612</v>
      </c>
      <c r="F106" s="68">
        <f t="shared" si="130"/>
        <v>616</v>
      </c>
      <c r="G106" s="33">
        <f t="shared" si="178"/>
        <v>0.99350649350649356</v>
      </c>
      <c r="H106" s="36">
        <f t="shared" si="227"/>
        <v>0.95</v>
      </c>
      <c r="I106" s="68">
        <f t="shared" ref="I106:J106" si="236">SUM(I33:I44)</f>
        <v>40911</v>
      </c>
      <c r="J106" s="68">
        <f t="shared" si="236"/>
        <v>40911</v>
      </c>
      <c r="K106" s="33">
        <f t="shared" si="220"/>
        <v>1</v>
      </c>
      <c r="L106" s="36">
        <f t="shared" si="229"/>
        <v>0.97</v>
      </c>
      <c r="M106" s="68">
        <f t="shared" ref="M106:N106" si="237">SUM(M33:M44)</f>
        <v>493</v>
      </c>
      <c r="N106" s="68">
        <f t="shared" si="237"/>
        <v>493</v>
      </c>
      <c r="O106" s="33">
        <f t="shared" si="222"/>
        <v>1</v>
      </c>
      <c r="P106" s="36">
        <f t="shared" si="231"/>
        <v>0.75</v>
      </c>
      <c r="Q106" s="68">
        <f t="shared" si="134"/>
        <v>7</v>
      </c>
      <c r="R106" s="33">
        <f t="shared" si="223"/>
        <v>0.98856209150326801</v>
      </c>
      <c r="S106" s="36">
        <f t="shared" si="232"/>
        <v>0.9</v>
      </c>
      <c r="T106" s="68">
        <f t="shared" si="136"/>
        <v>0</v>
      </c>
      <c r="U106" s="33">
        <f t="shared" si="224"/>
        <v>1</v>
      </c>
      <c r="V106" s="36">
        <f t="shared" si="233"/>
        <v>0.99</v>
      </c>
      <c r="W106" s="68">
        <f t="shared" si="138"/>
        <v>0</v>
      </c>
      <c r="X106" s="33">
        <f t="shared" si="184"/>
        <v>1</v>
      </c>
      <c r="Y106" s="36">
        <f t="shared" si="140"/>
        <v>0.99</v>
      </c>
      <c r="Z106" s="68">
        <f t="shared" si="141"/>
        <v>612</v>
      </c>
      <c r="AA106" s="33">
        <f t="shared" si="185"/>
        <v>1</v>
      </c>
      <c r="AB106" s="36">
        <f t="shared" si="143"/>
        <v>0.99</v>
      </c>
      <c r="AC106" s="68">
        <f t="shared" si="144"/>
        <v>40911</v>
      </c>
      <c r="AD106" s="33">
        <f t="shared" si="186"/>
        <v>1</v>
      </c>
      <c r="AE106" s="36">
        <f t="shared" si="146"/>
        <v>0.99</v>
      </c>
      <c r="AF106" s="68">
        <f t="shared" si="147"/>
        <v>493</v>
      </c>
      <c r="AG106" s="33">
        <f t="shared" si="187"/>
        <v>1</v>
      </c>
      <c r="AH106" s="36">
        <f t="shared" si="149"/>
        <v>0.75</v>
      </c>
      <c r="AI106" s="68">
        <f t="shared" si="150"/>
        <v>7158</v>
      </c>
      <c r="AJ106" s="34">
        <f t="shared" si="188"/>
        <v>11.696078431372548</v>
      </c>
      <c r="AK106" s="37">
        <f t="shared" si="152"/>
        <v>20</v>
      </c>
      <c r="AL106" s="68">
        <f t="shared" si="153"/>
        <v>40911</v>
      </c>
      <c r="AM106" s="34">
        <f t="shared" si="189"/>
        <v>1</v>
      </c>
      <c r="AN106" s="37">
        <f t="shared" si="155"/>
        <v>1</v>
      </c>
      <c r="AO106" s="68">
        <f t="shared" si="156"/>
        <v>1244</v>
      </c>
      <c r="AP106" s="34">
        <f t="shared" si="190"/>
        <v>2.5233265720081137</v>
      </c>
      <c r="AQ106" s="37">
        <f t="shared" si="158"/>
        <v>20</v>
      </c>
      <c r="AR106" s="68">
        <f t="shared" si="159"/>
        <v>26662.083333333332</v>
      </c>
      <c r="AU106" s="35">
        <f t="shared" si="191"/>
        <v>2.2953945209332857E-2</v>
      </c>
      <c r="AV106" s="35">
        <f t="shared" si="192"/>
        <v>1.5344262295081967</v>
      </c>
      <c r="AW106" s="35">
        <f t="shared" si="193"/>
        <v>1.8490678085295913E-2</v>
      </c>
      <c r="AX106" s="68">
        <f t="shared" si="163"/>
        <v>1822</v>
      </c>
      <c r="AY106" s="68">
        <f t="shared" si="163"/>
        <v>318239</v>
      </c>
      <c r="AZ106" s="33">
        <f t="shared" si="194"/>
        <v>0.99427474319615128</v>
      </c>
      <c r="BA106" s="36">
        <f t="shared" si="165"/>
        <v>0.95</v>
      </c>
      <c r="BB106" s="68">
        <f t="shared" si="166"/>
        <v>1761</v>
      </c>
      <c r="BC106" s="33">
        <f t="shared" si="195"/>
        <v>0.99446642303426036</v>
      </c>
      <c r="BD106" s="36">
        <f t="shared" si="168"/>
        <v>0.95</v>
      </c>
      <c r="BE106" s="68">
        <f t="shared" si="169"/>
        <v>328</v>
      </c>
      <c r="BF106" s="34">
        <f t="shared" si="196"/>
        <v>0.99896932808361016</v>
      </c>
      <c r="BG106" s="37">
        <f t="shared" si="171"/>
        <v>0.99</v>
      </c>
      <c r="BH106" s="68">
        <f t="shared" si="172"/>
        <v>32</v>
      </c>
      <c r="BI106" s="34">
        <f t="shared" si="197"/>
        <v>0.99989944664230346</v>
      </c>
      <c r="BJ106" s="37">
        <f t="shared" si="174"/>
        <v>0.99</v>
      </c>
      <c r="BK106" s="68">
        <f t="shared" si="175"/>
        <v>11</v>
      </c>
      <c r="BL106" s="68">
        <f t="shared" si="175"/>
        <v>281749</v>
      </c>
      <c r="BM106" s="34">
        <f t="shared" si="198"/>
        <v>0.99996095815779296</v>
      </c>
      <c r="BN106" s="37">
        <f t="shared" si="177"/>
        <v>0.99</v>
      </c>
    </row>
    <row r="107" spans="3:66" x14ac:dyDescent="0.25">
      <c r="C107" s="70">
        <f t="shared" si="129"/>
        <v>44348</v>
      </c>
      <c r="E107" s="68">
        <f t="shared" si="130"/>
        <v>599</v>
      </c>
      <c r="F107" s="68">
        <f t="shared" si="130"/>
        <v>583</v>
      </c>
      <c r="G107" s="33">
        <f t="shared" si="178"/>
        <v>1.0274442538593482</v>
      </c>
      <c r="H107" s="36">
        <f t="shared" si="227"/>
        <v>0.95</v>
      </c>
      <c r="I107" s="68">
        <f t="shared" ref="I107:J107" si="238">SUM(I34:I45)</f>
        <v>40731</v>
      </c>
      <c r="J107" s="68">
        <f t="shared" si="238"/>
        <v>40731</v>
      </c>
      <c r="K107" s="33">
        <f t="shared" si="220"/>
        <v>1</v>
      </c>
      <c r="L107" s="36">
        <f t="shared" si="229"/>
        <v>0.97</v>
      </c>
      <c r="M107" s="68">
        <f t="shared" ref="M107:N107" si="239">SUM(M34:M45)</f>
        <v>496</v>
      </c>
      <c r="N107" s="68">
        <f t="shared" si="239"/>
        <v>496</v>
      </c>
      <c r="O107" s="33">
        <f t="shared" si="222"/>
        <v>1</v>
      </c>
      <c r="P107" s="36">
        <f t="shared" si="231"/>
        <v>0.75</v>
      </c>
      <c r="Q107" s="68">
        <f t="shared" si="134"/>
        <v>8</v>
      </c>
      <c r="R107" s="33">
        <f t="shared" si="223"/>
        <v>0.98664440734557601</v>
      </c>
      <c r="S107" s="36">
        <f t="shared" si="232"/>
        <v>0.9</v>
      </c>
      <c r="T107" s="68">
        <f t="shared" si="136"/>
        <v>0</v>
      </c>
      <c r="U107" s="33">
        <f t="shared" si="224"/>
        <v>1</v>
      </c>
      <c r="V107" s="36">
        <f t="shared" si="233"/>
        <v>0.99</v>
      </c>
      <c r="W107" s="68">
        <f t="shared" si="138"/>
        <v>0</v>
      </c>
      <c r="X107" s="33">
        <f t="shared" si="184"/>
        <v>1</v>
      </c>
      <c r="Y107" s="36">
        <f t="shared" si="140"/>
        <v>0.99</v>
      </c>
      <c r="Z107" s="68">
        <f t="shared" si="141"/>
        <v>599</v>
      </c>
      <c r="AA107" s="33">
        <f t="shared" si="185"/>
        <v>1</v>
      </c>
      <c r="AB107" s="36">
        <f t="shared" si="143"/>
        <v>0.99</v>
      </c>
      <c r="AC107" s="68">
        <f t="shared" si="144"/>
        <v>40731</v>
      </c>
      <c r="AD107" s="33">
        <f t="shared" si="186"/>
        <v>1</v>
      </c>
      <c r="AE107" s="36">
        <f t="shared" si="146"/>
        <v>0.99</v>
      </c>
      <c r="AF107" s="68">
        <f t="shared" si="147"/>
        <v>496</v>
      </c>
      <c r="AG107" s="33">
        <f t="shared" si="187"/>
        <v>1</v>
      </c>
      <c r="AH107" s="36">
        <f t="shared" si="149"/>
        <v>0.75</v>
      </c>
      <c r="AI107" s="68">
        <f t="shared" si="150"/>
        <v>7240</v>
      </c>
      <c r="AJ107" s="34">
        <f t="shared" si="188"/>
        <v>12.086811352253756</v>
      </c>
      <c r="AK107" s="37">
        <f t="shared" si="152"/>
        <v>20</v>
      </c>
      <c r="AL107" s="68">
        <f t="shared" si="153"/>
        <v>40731</v>
      </c>
      <c r="AM107" s="34">
        <f t="shared" si="189"/>
        <v>1</v>
      </c>
      <c r="AN107" s="37">
        <f t="shared" si="155"/>
        <v>1</v>
      </c>
      <c r="AO107" s="68">
        <f t="shared" si="156"/>
        <v>1056</v>
      </c>
      <c r="AP107" s="34">
        <f t="shared" si="190"/>
        <v>2.129032258064516</v>
      </c>
      <c r="AQ107" s="37">
        <f t="shared" si="158"/>
        <v>20</v>
      </c>
      <c r="AR107" s="68">
        <f t="shared" si="159"/>
        <v>26803.25</v>
      </c>
      <c r="AU107" s="35">
        <f t="shared" si="191"/>
        <v>2.2348036152332273E-2</v>
      </c>
      <c r="AV107" s="35">
        <f t="shared" si="192"/>
        <v>1.5196291494501599</v>
      </c>
      <c r="AW107" s="35">
        <f t="shared" si="193"/>
        <v>1.8505218583567292E-2</v>
      </c>
      <c r="AX107" s="68">
        <f t="shared" si="163"/>
        <v>1874</v>
      </c>
      <c r="AY107" s="68">
        <f t="shared" si="163"/>
        <v>319946</v>
      </c>
      <c r="AZ107" s="33">
        <f t="shared" si="194"/>
        <v>0.99414276159101844</v>
      </c>
      <c r="BA107" s="36">
        <f t="shared" si="165"/>
        <v>0.95</v>
      </c>
      <c r="BB107" s="68">
        <f t="shared" si="166"/>
        <v>1813</v>
      </c>
      <c r="BC107" s="33">
        <f t="shared" si="195"/>
        <v>0.9943334187644165</v>
      </c>
      <c r="BD107" s="36">
        <f t="shared" si="168"/>
        <v>0.95</v>
      </c>
      <c r="BE107" s="68">
        <f t="shared" si="169"/>
        <v>321</v>
      </c>
      <c r="BF107" s="34">
        <f t="shared" si="196"/>
        <v>0.99899670569408583</v>
      </c>
      <c r="BG107" s="37">
        <f t="shared" si="171"/>
        <v>0.99</v>
      </c>
      <c r="BH107" s="68">
        <f t="shared" si="172"/>
        <v>32</v>
      </c>
      <c r="BI107" s="34">
        <f t="shared" si="197"/>
        <v>0.99989998312215189</v>
      </c>
      <c r="BJ107" s="37">
        <f t="shared" si="174"/>
        <v>0.99</v>
      </c>
      <c r="BK107" s="68">
        <f t="shared" si="175"/>
        <v>13</v>
      </c>
      <c r="BL107" s="68">
        <f t="shared" si="175"/>
        <v>281239</v>
      </c>
      <c r="BM107" s="34">
        <f t="shared" si="198"/>
        <v>0.99995377596990465</v>
      </c>
      <c r="BN107" s="37">
        <f t="shared" si="177"/>
        <v>0.99</v>
      </c>
    </row>
    <row r="108" spans="3:66" x14ac:dyDescent="0.25">
      <c r="C108" s="70">
        <f t="shared" si="129"/>
        <v>44378</v>
      </c>
      <c r="E108" s="68">
        <f t="shared" si="130"/>
        <v>545</v>
      </c>
      <c r="F108" s="68">
        <f t="shared" si="130"/>
        <v>523</v>
      </c>
      <c r="G108" s="33">
        <f t="shared" si="178"/>
        <v>1.0420650095602295</v>
      </c>
      <c r="H108" s="36">
        <f t="shared" si="227"/>
        <v>0.95</v>
      </c>
      <c r="I108" s="68">
        <f t="shared" ref="I108:J108" si="240">SUM(I35:I46)</f>
        <v>40914</v>
      </c>
      <c r="J108" s="68">
        <f t="shared" si="240"/>
        <v>40914</v>
      </c>
      <c r="K108" s="33">
        <f t="shared" si="220"/>
        <v>1</v>
      </c>
      <c r="L108" s="36">
        <f t="shared" si="229"/>
        <v>0.97</v>
      </c>
      <c r="M108" s="68">
        <f t="shared" ref="M108:N108" si="241">SUM(M35:M46)</f>
        <v>503</v>
      </c>
      <c r="N108" s="68">
        <f t="shared" si="241"/>
        <v>503</v>
      </c>
      <c r="O108" s="33">
        <f t="shared" si="222"/>
        <v>1</v>
      </c>
      <c r="P108" s="36">
        <f t="shared" si="231"/>
        <v>0.75</v>
      </c>
      <c r="Q108" s="68">
        <f t="shared" si="134"/>
        <v>8</v>
      </c>
      <c r="R108" s="33">
        <f t="shared" si="223"/>
        <v>0.98532110091743119</v>
      </c>
      <c r="S108" s="36">
        <f t="shared" si="232"/>
        <v>0.9</v>
      </c>
      <c r="T108" s="68">
        <f t="shared" si="136"/>
        <v>0</v>
      </c>
      <c r="U108" s="33">
        <f t="shared" si="224"/>
        <v>1</v>
      </c>
      <c r="V108" s="36">
        <f t="shared" si="233"/>
        <v>0.99</v>
      </c>
      <c r="W108" s="68">
        <f t="shared" si="138"/>
        <v>0</v>
      </c>
      <c r="X108" s="33">
        <f t="shared" si="184"/>
        <v>1</v>
      </c>
      <c r="Y108" s="36">
        <f t="shared" si="140"/>
        <v>0.99</v>
      </c>
      <c r="Z108" s="68">
        <f t="shared" si="141"/>
        <v>545</v>
      </c>
      <c r="AA108" s="33">
        <f t="shared" si="185"/>
        <v>1</v>
      </c>
      <c r="AB108" s="36">
        <f t="shared" si="143"/>
        <v>0.99</v>
      </c>
      <c r="AC108" s="68">
        <f t="shared" si="144"/>
        <v>40914</v>
      </c>
      <c r="AD108" s="33">
        <f t="shared" si="186"/>
        <v>1</v>
      </c>
      <c r="AE108" s="36">
        <f t="shared" si="146"/>
        <v>0.99</v>
      </c>
      <c r="AF108" s="68">
        <f t="shared" si="147"/>
        <v>503</v>
      </c>
      <c r="AG108" s="33">
        <f t="shared" si="187"/>
        <v>1</v>
      </c>
      <c r="AH108" s="36">
        <f t="shared" si="149"/>
        <v>0.75</v>
      </c>
      <c r="AI108" s="68">
        <f t="shared" si="150"/>
        <v>6809</v>
      </c>
      <c r="AJ108" s="34">
        <f t="shared" si="188"/>
        <v>12.493577981651375</v>
      </c>
      <c r="AK108" s="37">
        <f t="shared" si="152"/>
        <v>20</v>
      </c>
      <c r="AL108" s="68">
        <f t="shared" si="153"/>
        <v>40914</v>
      </c>
      <c r="AM108" s="34">
        <f t="shared" si="189"/>
        <v>1</v>
      </c>
      <c r="AN108" s="37">
        <f t="shared" si="155"/>
        <v>1</v>
      </c>
      <c r="AO108" s="68">
        <f t="shared" si="156"/>
        <v>1005</v>
      </c>
      <c r="AP108" s="34">
        <f t="shared" si="190"/>
        <v>1.9980119284294235</v>
      </c>
      <c r="AQ108" s="37">
        <f t="shared" si="158"/>
        <v>20</v>
      </c>
      <c r="AR108" s="68">
        <f t="shared" si="159"/>
        <v>26951.583333333332</v>
      </c>
      <c r="AU108" s="35">
        <f t="shared" si="191"/>
        <v>2.0221446482736018E-2</v>
      </c>
      <c r="AV108" s="35">
        <f t="shared" si="192"/>
        <v>1.5180555254947916</v>
      </c>
      <c r="AW108" s="35">
        <f t="shared" si="193"/>
        <v>1.8663096478561868E-2</v>
      </c>
      <c r="AX108" s="68">
        <f t="shared" si="163"/>
        <v>1864</v>
      </c>
      <c r="AY108" s="68">
        <f t="shared" si="163"/>
        <v>321640</v>
      </c>
      <c r="AZ108" s="33">
        <f t="shared" si="194"/>
        <v>0.99420470090784729</v>
      </c>
      <c r="BA108" s="36">
        <f t="shared" si="165"/>
        <v>0.95</v>
      </c>
      <c r="BB108" s="68">
        <f t="shared" si="166"/>
        <v>1813</v>
      </c>
      <c r="BC108" s="33">
        <f t="shared" si="195"/>
        <v>0.99436326327571201</v>
      </c>
      <c r="BD108" s="36">
        <f t="shared" si="168"/>
        <v>0.95</v>
      </c>
      <c r="BE108" s="68">
        <f t="shared" si="169"/>
        <v>276</v>
      </c>
      <c r="BF108" s="34">
        <f t="shared" si="196"/>
        <v>0.99914189777390872</v>
      </c>
      <c r="BG108" s="37">
        <f t="shared" si="171"/>
        <v>0.99</v>
      </c>
      <c r="BH108" s="68">
        <f t="shared" si="172"/>
        <v>32</v>
      </c>
      <c r="BI108" s="34">
        <f t="shared" si="197"/>
        <v>0.99990050988682999</v>
      </c>
      <c r="BJ108" s="37">
        <f t="shared" si="174"/>
        <v>0.99</v>
      </c>
      <c r="BK108" s="68">
        <f t="shared" si="175"/>
        <v>13</v>
      </c>
      <c r="BL108" s="68">
        <f t="shared" si="175"/>
        <v>282320</v>
      </c>
      <c r="BM108" s="34">
        <f t="shared" si="198"/>
        <v>0.99995395296117884</v>
      </c>
      <c r="BN108" s="37">
        <f t="shared" si="177"/>
        <v>0.99</v>
      </c>
    </row>
    <row r="109" spans="3:66" x14ac:dyDescent="0.25">
      <c r="C109" s="70">
        <f t="shared" si="129"/>
        <v>44409</v>
      </c>
      <c r="E109" s="68">
        <f t="shared" si="130"/>
        <v>492</v>
      </c>
      <c r="F109" s="68">
        <f t="shared" si="130"/>
        <v>508</v>
      </c>
      <c r="G109" s="33">
        <f t="shared" si="178"/>
        <v>0.96850393700787396</v>
      </c>
      <c r="H109" s="36">
        <f t="shared" si="227"/>
        <v>0.95</v>
      </c>
      <c r="I109" s="68">
        <f t="shared" ref="I109:J109" si="242">SUM(I36:I47)</f>
        <v>41149</v>
      </c>
      <c r="J109" s="68">
        <f t="shared" si="242"/>
        <v>41149</v>
      </c>
      <c r="K109" s="33">
        <f t="shared" si="220"/>
        <v>1</v>
      </c>
      <c r="L109" s="36">
        <f t="shared" si="229"/>
        <v>0.97</v>
      </c>
      <c r="M109" s="68">
        <f t="shared" ref="M109:N109" si="243">SUM(M36:M47)</f>
        <v>394</v>
      </c>
      <c r="N109" s="68">
        <f t="shared" si="243"/>
        <v>394</v>
      </c>
      <c r="O109" s="33">
        <f t="shared" si="222"/>
        <v>1</v>
      </c>
      <c r="P109" s="36">
        <f t="shared" si="231"/>
        <v>0.75</v>
      </c>
      <c r="Q109" s="68">
        <f t="shared" si="134"/>
        <v>6</v>
      </c>
      <c r="R109" s="33">
        <f t="shared" si="223"/>
        <v>0.98780487804878048</v>
      </c>
      <c r="S109" s="36">
        <f t="shared" si="232"/>
        <v>0.9</v>
      </c>
      <c r="T109" s="68">
        <f t="shared" si="136"/>
        <v>0</v>
      </c>
      <c r="U109" s="33">
        <f t="shared" si="224"/>
        <v>1</v>
      </c>
      <c r="V109" s="36">
        <f t="shared" si="233"/>
        <v>0.99</v>
      </c>
      <c r="W109" s="68">
        <f t="shared" si="138"/>
        <v>0</v>
      </c>
      <c r="X109" s="33">
        <f t="shared" si="184"/>
        <v>1</v>
      </c>
      <c r="Y109" s="36">
        <f t="shared" si="140"/>
        <v>0.99</v>
      </c>
      <c r="Z109" s="68">
        <f t="shared" si="141"/>
        <v>492</v>
      </c>
      <c r="AA109" s="33">
        <f t="shared" si="185"/>
        <v>1</v>
      </c>
      <c r="AB109" s="36">
        <f t="shared" si="143"/>
        <v>0.99</v>
      </c>
      <c r="AC109" s="68">
        <f t="shared" si="144"/>
        <v>41149</v>
      </c>
      <c r="AD109" s="33">
        <f t="shared" si="186"/>
        <v>1</v>
      </c>
      <c r="AE109" s="36">
        <f t="shared" si="146"/>
        <v>0.99</v>
      </c>
      <c r="AF109" s="68">
        <f t="shared" si="147"/>
        <v>394</v>
      </c>
      <c r="AG109" s="33">
        <f t="shared" si="187"/>
        <v>1</v>
      </c>
      <c r="AH109" s="36">
        <f t="shared" si="149"/>
        <v>0.75</v>
      </c>
      <c r="AI109" s="68">
        <f t="shared" si="150"/>
        <v>6416</v>
      </c>
      <c r="AJ109" s="34">
        <f t="shared" si="188"/>
        <v>13.040650406504065</v>
      </c>
      <c r="AK109" s="37">
        <f t="shared" si="152"/>
        <v>20</v>
      </c>
      <c r="AL109" s="68">
        <f t="shared" si="153"/>
        <v>41149</v>
      </c>
      <c r="AM109" s="34">
        <f t="shared" si="189"/>
        <v>1</v>
      </c>
      <c r="AN109" s="37">
        <f t="shared" si="155"/>
        <v>1</v>
      </c>
      <c r="AO109" s="68">
        <f t="shared" si="156"/>
        <v>967</v>
      </c>
      <c r="AP109" s="34">
        <f t="shared" si="190"/>
        <v>2.4543147208121829</v>
      </c>
      <c r="AQ109" s="37">
        <f t="shared" si="158"/>
        <v>20</v>
      </c>
      <c r="AR109" s="68">
        <f t="shared" si="159"/>
        <v>27105.083333333332</v>
      </c>
      <c r="AU109" s="35">
        <f t="shared" si="191"/>
        <v>1.8151576733761502E-2</v>
      </c>
      <c r="AV109" s="35">
        <f t="shared" si="192"/>
        <v>1.5181285183283579</v>
      </c>
      <c r="AW109" s="35">
        <f t="shared" si="193"/>
        <v>1.4536018766467545E-2</v>
      </c>
      <c r="AX109" s="68">
        <f t="shared" si="163"/>
        <v>1853</v>
      </c>
      <c r="AY109" s="68">
        <f t="shared" si="163"/>
        <v>323420</v>
      </c>
      <c r="AZ109" s="33">
        <f t="shared" si="194"/>
        <v>0.99427060787830068</v>
      </c>
      <c r="BA109" s="36">
        <f t="shared" si="165"/>
        <v>0.95</v>
      </c>
      <c r="BB109" s="68">
        <f t="shared" si="166"/>
        <v>1802</v>
      </c>
      <c r="BC109" s="33">
        <f t="shared" si="195"/>
        <v>0.99442829756972362</v>
      </c>
      <c r="BD109" s="36">
        <f t="shared" si="168"/>
        <v>0.95</v>
      </c>
      <c r="BE109" s="68">
        <f t="shared" si="169"/>
        <v>250</v>
      </c>
      <c r="BF109" s="34">
        <f t="shared" si="196"/>
        <v>0.99922701131655434</v>
      </c>
      <c r="BG109" s="37">
        <f t="shared" si="171"/>
        <v>0.99</v>
      </c>
      <c r="BH109" s="68">
        <f t="shared" si="172"/>
        <v>37</v>
      </c>
      <c r="BI109" s="34">
        <f t="shared" si="197"/>
        <v>0.99988559767485008</v>
      </c>
      <c r="BJ109" s="37">
        <f t="shared" si="174"/>
        <v>0.99</v>
      </c>
      <c r="BK109" s="68">
        <f t="shared" si="175"/>
        <v>15</v>
      </c>
      <c r="BL109" s="68">
        <f t="shared" si="175"/>
        <v>282274</v>
      </c>
      <c r="BM109" s="34">
        <f t="shared" si="198"/>
        <v>0.99994686014298162</v>
      </c>
      <c r="BN109" s="37">
        <f t="shared" si="177"/>
        <v>0.99</v>
      </c>
    </row>
    <row r="110" spans="3:66" x14ac:dyDescent="0.25">
      <c r="C110" s="70">
        <f t="shared" si="129"/>
        <v>44440</v>
      </c>
      <c r="E110" s="68">
        <f t="shared" ref="E110:F125" si="244">SUM(E37:E48)</f>
        <v>509</v>
      </c>
      <c r="F110" s="68">
        <f t="shared" si="244"/>
        <v>524</v>
      </c>
      <c r="G110" s="33">
        <f t="shared" si="178"/>
        <v>0.97137404580152675</v>
      </c>
      <c r="H110" s="36">
        <f t="shared" si="227"/>
        <v>0.95</v>
      </c>
      <c r="I110" s="68">
        <f t="shared" ref="I110:J110" si="245">SUM(I37:I48)</f>
        <v>40977</v>
      </c>
      <c r="J110" s="68">
        <f t="shared" si="245"/>
        <v>40977</v>
      </c>
      <c r="K110" s="33">
        <f t="shared" si="220"/>
        <v>1</v>
      </c>
      <c r="L110" s="36">
        <f t="shared" si="229"/>
        <v>0.97</v>
      </c>
      <c r="M110" s="68">
        <f t="shared" ref="M110:N110" si="246">SUM(M37:M48)</f>
        <v>414</v>
      </c>
      <c r="N110" s="68">
        <f t="shared" si="246"/>
        <v>414</v>
      </c>
      <c r="O110" s="33">
        <f t="shared" si="222"/>
        <v>1</v>
      </c>
      <c r="P110" s="36">
        <f t="shared" si="231"/>
        <v>0.75</v>
      </c>
      <c r="Q110" s="68">
        <f t="shared" si="134"/>
        <v>6</v>
      </c>
      <c r="R110" s="33">
        <f t="shared" si="223"/>
        <v>0.98821218074656192</v>
      </c>
      <c r="S110" s="36">
        <f t="shared" si="232"/>
        <v>0.9</v>
      </c>
      <c r="T110" s="68">
        <f t="shared" si="136"/>
        <v>0</v>
      </c>
      <c r="U110" s="33">
        <f t="shared" si="224"/>
        <v>1</v>
      </c>
      <c r="V110" s="36">
        <f t="shared" si="233"/>
        <v>0.99</v>
      </c>
      <c r="W110" s="68">
        <f t="shared" si="138"/>
        <v>0</v>
      </c>
      <c r="X110" s="33">
        <f t="shared" si="184"/>
        <v>1</v>
      </c>
      <c r="Y110" s="36">
        <f t="shared" si="140"/>
        <v>0.99</v>
      </c>
      <c r="Z110" s="68">
        <f t="shared" si="141"/>
        <v>509</v>
      </c>
      <c r="AA110" s="33">
        <f t="shared" si="185"/>
        <v>1</v>
      </c>
      <c r="AB110" s="36">
        <f t="shared" si="143"/>
        <v>0.99</v>
      </c>
      <c r="AC110" s="68">
        <f t="shared" si="144"/>
        <v>40977</v>
      </c>
      <c r="AD110" s="33">
        <f t="shared" si="186"/>
        <v>1</v>
      </c>
      <c r="AE110" s="36">
        <f t="shared" si="146"/>
        <v>0.99</v>
      </c>
      <c r="AF110" s="68">
        <f t="shared" si="147"/>
        <v>414</v>
      </c>
      <c r="AG110" s="33">
        <f t="shared" si="187"/>
        <v>1</v>
      </c>
      <c r="AH110" s="36">
        <f t="shared" si="149"/>
        <v>0.75</v>
      </c>
      <c r="AI110" s="68">
        <f t="shared" si="150"/>
        <v>6982</v>
      </c>
      <c r="AJ110" s="34">
        <f t="shared" si="188"/>
        <v>13.717092337917485</v>
      </c>
      <c r="AK110" s="37">
        <f t="shared" si="152"/>
        <v>20</v>
      </c>
      <c r="AL110" s="68">
        <f t="shared" si="153"/>
        <v>40977</v>
      </c>
      <c r="AM110" s="34">
        <f t="shared" si="189"/>
        <v>1</v>
      </c>
      <c r="AN110" s="37">
        <f t="shared" si="155"/>
        <v>1</v>
      </c>
      <c r="AO110" s="68">
        <f t="shared" si="156"/>
        <v>1017</v>
      </c>
      <c r="AP110" s="34">
        <f t="shared" si="190"/>
        <v>2.4565217391304346</v>
      </c>
      <c r="AQ110" s="37">
        <f t="shared" si="158"/>
        <v>20</v>
      </c>
      <c r="AR110" s="68">
        <f t="shared" si="159"/>
        <v>27255.916666666668</v>
      </c>
      <c r="AU110" s="35">
        <f t="shared" si="191"/>
        <v>1.8674844299861496E-2</v>
      </c>
      <c r="AV110" s="35">
        <f t="shared" si="192"/>
        <v>1.5034166893426808</v>
      </c>
      <c r="AW110" s="35">
        <f t="shared" si="193"/>
        <v>1.518936255430778E-2</v>
      </c>
      <c r="AX110" s="68">
        <f t="shared" ref="AX110:AY125" si="247">SUM(AX37:AX48)</f>
        <v>2038</v>
      </c>
      <c r="AY110" s="68">
        <f t="shared" si="247"/>
        <v>325262</v>
      </c>
      <c r="AZ110" s="33">
        <f t="shared" si="194"/>
        <v>0.99373428190197444</v>
      </c>
      <c r="BA110" s="36">
        <f t="shared" si="165"/>
        <v>0.95</v>
      </c>
      <c r="BB110" s="68">
        <f t="shared" si="166"/>
        <v>1987</v>
      </c>
      <c r="BC110" s="33">
        <f t="shared" si="195"/>
        <v>0.99389107857665515</v>
      </c>
      <c r="BD110" s="36">
        <f t="shared" si="168"/>
        <v>0.95</v>
      </c>
      <c r="BE110" s="68">
        <f t="shared" si="169"/>
        <v>235</v>
      </c>
      <c r="BF110" s="34">
        <f t="shared" si="196"/>
        <v>0.99927750551862804</v>
      </c>
      <c r="BG110" s="37">
        <f t="shared" si="171"/>
        <v>0.99</v>
      </c>
      <c r="BH110" s="68">
        <f t="shared" si="172"/>
        <v>36</v>
      </c>
      <c r="BI110" s="34">
        <f t="shared" si="197"/>
        <v>0.99988931999434305</v>
      </c>
      <c r="BJ110" s="37">
        <f t="shared" si="174"/>
        <v>0.99</v>
      </c>
      <c r="BK110" s="68">
        <f t="shared" ref="BK110:BL125" si="248">SUM(BK37:BK48)</f>
        <v>15</v>
      </c>
      <c r="BL110" s="68">
        <f t="shared" si="248"/>
        <v>283298</v>
      </c>
      <c r="BM110" s="34">
        <f t="shared" si="198"/>
        <v>0.99994705222062985</v>
      </c>
      <c r="BN110" s="37">
        <f t="shared" si="177"/>
        <v>0.99</v>
      </c>
    </row>
    <row r="111" spans="3:66" x14ac:dyDescent="0.25">
      <c r="C111" s="70">
        <f t="shared" si="129"/>
        <v>44470</v>
      </c>
      <c r="E111" s="68">
        <f t="shared" si="244"/>
        <v>529</v>
      </c>
      <c r="F111" s="68">
        <f t="shared" si="244"/>
        <v>527</v>
      </c>
      <c r="G111" s="33">
        <f t="shared" si="178"/>
        <v>1.0037950664136623</v>
      </c>
      <c r="H111" s="36">
        <f t="shared" si="227"/>
        <v>0.95</v>
      </c>
      <c r="I111" s="68">
        <f t="shared" ref="I111:J111" si="249">SUM(I38:I49)</f>
        <v>41015</v>
      </c>
      <c r="J111" s="68">
        <f t="shared" si="249"/>
        <v>41015</v>
      </c>
      <c r="K111" s="33">
        <f t="shared" si="220"/>
        <v>1</v>
      </c>
      <c r="L111" s="36">
        <f t="shared" si="229"/>
        <v>0.97</v>
      </c>
      <c r="M111" s="68">
        <f t="shared" ref="M111:N111" si="250">SUM(M38:M49)</f>
        <v>415</v>
      </c>
      <c r="N111" s="68">
        <f t="shared" si="250"/>
        <v>415</v>
      </c>
      <c r="O111" s="33">
        <f t="shared" si="222"/>
        <v>1</v>
      </c>
      <c r="P111" s="36">
        <f t="shared" si="231"/>
        <v>0.75</v>
      </c>
      <c r="Q111" s="68">
        <f t="shared" si="134"/>
        <v>7</v>
      </c>
      <c r="R111" s="33">
        <f t="shared" si="223"/>
        <v>0.98676748582230622</v>
      </c>
      <c r="S111" s="36">
        <f t="shared" si="232"/>
        <v>0.9</v>
      </c>
      <c r="T111" s="68">
        <f t="shared" si="136"/>
        <v>0</v>
      </c>
      <c r="U111" s="33">
        <f t="shared" si="224"/>
        <v>1</v>
      </c>
      <c r="V111" s="36">
        <f t="shared" si="233"/>
        <v>0.99</v>
      </c>
      <c r="W111" s="68">
        <f t="shared" si="138"/>
        <v>0</v>
      </c>
      <c r="X111" s="33">
        <f t="shared" si="184"/>
        <v>1</v>
      </c>
      <c r="Y111" s="36">
        <f t="shared" si="140"/>
        <v>0.99</v>
      </c>
      <c r="Z111" s="68">
        <f t="shared" si="141"/>
        <v>529</v>
      </c>
      <c r="AA111" s="33">
        <f t="shared" si="185"/>
        <v>1</v>
      </c>
      <c r="AB111" s="36">
        <f t="shared" si="143"/>
        <v>0.99</v>
      </c>
      <c r="AC111" s="68">
        <f t="shared" si="144"/>
        <v>41015</v>
      </c>
      <c r="AD111" s="33">
        <f t="shared" si="186"/>
        <v>1</v>
      </c>
      <c r="AE111" s="36">
        <f t="shared" si="146"/>
        <v>0.99</v>
      </c>
      <c r="AF111" s="68">
        <f t="shared" si="147"/>
        <v>415</v>
      </c>
      <c r="AG111" s="33">
        <f t="shared" si="187"/>
        <v>1</v>
      </c>
      <c r="AH111" s="36">
        <f t="shared" si="149"/>
        <v>0.75</v>
      </c>
      <c r="AI111" s="68">
        <f t="shared" si="150"/>
        <v>7166</v>
      </c>
      <c r="AJ111" s="34">
        <f t="shared" si="188"/>
        <v>13.546313799621927</v>
      </c>
      <c r="AK111" s="37">
        <f t="shared" si="152"/>
        <v>20</v>
      </c>
      <c r="AL111" s="68">
        <f t="shared" si="153"/>
        <v>41015</v>
      </c>
      <c r="AM111" s="34">
        <f t="shared" si="189"/>
        <v>1</v>
      </c>
      <c r="AN111" s="37">
        <f t="shared" si="155"/>
        <v>1</v>
      </c>
      <c r="AO111" s="68">
        <f t="shared" si="156"/>
        <v>993</v>
      </c>
      <c r="AP111" s="34">
        <f t="shared" si="190"/>
        <v>2.3927710843373493</v>
      </c>
      <c r="AQ111" s="37">
        <f t="shared" si="158"/>
        <v>20</v>
      </c>
      <c r="AR111" s="68">
        <f t="shared" si="159"/>
        <v>27400</v>
      </c>
      <c r="AU111" s="35">
        <f t="shared" si="191"/>
        <v>1.9306569343065693E-2</v>
      </c>
      <c r="AV111" s="35">
        <f t="shared" si="192"/>
        <v>1.4968978102189781</v>
      </c>
      <c r="AW111" s="35">
        <f t="shared" si="193"/>
        <v>1.5145985401459854E-2</v>
      </c>
      <c r="AX111" s="68">
        <f t="shared" si="247"/>
        <v>2123</v>
      </c>
      <c r="AY111" s="68">
        <f t="shared" si="247"/>
        <v>327072</v>
      </c>
      <c r="AZ111" s="33">
        <f t="shared" si="194"/>
        <v>0.99350907445455439</v>
      </c>
      <c r="BA111" s="36">
        <f t="shared" si="165"/>
        <v>0.95</v>
      </c>
      <c r="BB111" s="68">
        <f t="shared" si="166"/>
        <v>2072</v>
      </c>
      <c r="BC111" s="33">
        <f t="shared" si="195"/>
        <v>0.99366500342432251</v>
      </c>
      <c r="BD111" s="36">
        <f t="shared" si="168"/>
        <v>0.95</v>
      </c>
      <c r="BE111" s="68">
        <f t="shared" si="169"/>
        <v>225</v>
      </c>
      <c r="BF111" s="34">
        <f t="shared" si="196"/>
        <v>0.99931207807455236</v>
      </c>
      <c r="BG111" s="37">
        <f t="shared" si="171"/>
        <v>0.99</v>
      </c>
      <c r="BH111" s="68">
        <f t="shared" si="172"/>
        <v>38</v>
      </c>
      <c r="BI111" s="34">
        <f t="shared" si="197"/>
        <v>0.99988381763036882</v>
      </c>
      <c r="BJ111" s="37">
        <f t="shared" si="174"/>
        <v>0.99</v>
      </c>
      <c r="BK111" s="68">
        <f t="shared" si="248"/>
        <v>16</v>
      </c>
      <c r="BL111" s="68">
        <f t="shared" si="248"/>
        <v>283069</v>
      </c>
      <c r="BM111" s="34">
        <f t="shared" si="198"/>
        <v>0.99994347667883099</v>
      </c>
      <c r="BN111" s="37">
        <f t="shared" si="177"/>
        <v>0.99</v>
      </c>
    </row>
    <row r="112" spans="3:66" x14ac:dyDescent="0.25">
      <c r="C112" s="70">
        <f t="shared" si="129"/>
        <v>44501</v>
      </c>
      <c r="E112" s="68">
        <f t="shared" si="244"/>
        <v>525</v>
      </c>
      <c r="F112" s="68">
        <f t="shared" si="244"/>
        <v>542</v>
      </c>
      <c r="G112" s="33">
        <f t="shared" si="178"/>
        <v>0.96863468634686345</v>
      </c>
      <c r="H112" s="36">
        <f t="shared" si="227"/>
        <v>0.95</v>
      </c>
      <c r="I112" s="68">
        <f t="shared" ref="I112:J112" si="251">SUM(I39:I50)</f>
        <v>41328</v>
      </c>
      <c r="J112" s="68">
        <f t="shared" si="251"/>
        <v>41328</v>
      </c>
      <c r="K112" s="33">
        <f t="shared" si="220"/>
        <v>1</v>
      </c>
      <c r="L112" s="36">
        <f t="shared" si="229"/>
        <v>0.97</v>
      </c>
      <c r="M112" s="68">
        <f t="shared" ref="M112:N112" si="252">SUM(M39:M50)</f>
        <v>416</v>
      </c>
      <c r="N112" s="68">
        <f t="shared" si="252"/>
        <v>416</v>
      </c>
      <c r="O112" s="33">
        <f t="shared" si="222"/>
        <v>1</v>
      </c>
      <c r="P112" s="36">
        <f t="shared" si="231"/>
        <v>0.75</v>
      </c>
      <c r="Q112" s="68">
        <f t="shared" si="134"/>
        <v>7</v>
      </c>
      <c r="R112" s="33">
        <f t="shared" si="223"/>
        <v>0.98666666666666669</v>
      </c>
      <c r="S112" s="36">
        <f t="shared" si="232"/>
        <v>0.9</v>
      </c>
      <c r="T112" s="68">
        <f t="shared" si="136"/>
        <v>0</v>
      </c>
      <c r="U112" s="33">
        <f t="shared" si="224"/>
        <v>1</v>
      </c>
      <c r="V112" s="36">
        <f t="shared" si="233"/>
        <v>0.99</v>
      </c>
      <c r="W112" s="68">
        <f t="shared" si="138"/>
        <v>0</v>
      </c>
      <c r="X112" s="33">
        <f t="shared" si="184"/>
        <v>1</v>
      </c>
      <c r="Y112" s="36">
        <f t="shared" si="140"/>
        <v>0.99</v>
      </c>
      <c r="Z112" s="68">
        <f t="shared" si="141"/>
        <v>525</v>
      </c>
      <c r="AA112" s="33">
        <f t="shared" si="185"/>
        <v>1</v>
      </c>
      <c r="AB112" s="36">
        <f t="shared" si="143"/>
        <v>0.99</v>
      </c>
      <c r="AC112" s="68">
        <f t="shared" si="144"/>
        <v>41328</v>
      </c>
      <c r="AD112" s="33">
        <f t="shared" si="186"/>
        <v>1</v>
      </c>
      <c r="AE112" s="36">
        <f t="shared" si="146"/>
        <v>0.99</v>
      </c>
      <c r="AF112" s="68">
        <f t="shared" si="147"/>
        <v>416</v>
      </c>
      <c r="AG112" s="33">
        <f t="shared" si="187"/>
        <v>1</v>
      </c>
      <c r="AH112" s="36">
        <f t="shared" si="149"/>
        <v>0.75</v>
      </c>
      <c r="AI112" s="68">
        <f t="shared" si="150"/>
        <v>7204</v>
      </c>
      <c r="AJ112" s="34">
        <f t="shared" si="188"/>
        <v>13.721904761904762</v>
      </c>
      <c r="AK112" s="37">
        <f t="shared" si="152"/>
        <v>20</v>
      </c>
      <c r="AL112" s="68">
        <f t="shared" si="153"/>
        <v>41328</v>
      </c>
      <c r="AM112" s="34">
        <f t="shared" si="189"/>
        <v>1</v>
      </c>
      <c r="AN112" s="37">
        <f t="shared" si="155"/>
        <v>1</v>
      </c>
      <c r="AO112" s="68">
        <f t="shared" si="156"/>
        <v>982</v>
      </c>
      <c r="AP112" s="34">
        <f t="shared" si="190"/>
        <v>2.3605769230769229</v>
      </c>
      <c r="AQ112" s="37">
        <f t="shared" si="158"/>
        <v>20</v>
      </c>
      <c r="AR112" s="68">
        <f t="shared" si="159"/>
        <v>27546.333333333332</v>
      </c>
      <c r="AU112" s="35">
        <f t="shared" si="191"/>
        <v>1.9058797904137274E-2</v>
      </c>
      <c r="AV112" s="35">
        <f t="shared" si="192"/>
        <v>1.5003085710136861</v>
      </c>
      <c r="AW112" s="35">
        <f t="shared" si="193"/>
        <v>1.5101828434516391E-2</v>
      </c>
      <c r="AX112" s="68">
        <f t="shared" si="247"/>
        <v>2235</v>
      </c>
      <c r="AY112" s="68">
        <f t="shared" si="247"/>
        <v>328801</v>
      </c>
      <c r="AZ112" s="33">
        <f t="shared" si="194"/>
        <v>0.99320257541795798</v>
      </c>
      <c r="BA112" s="36">
        <f t="shared" si="165"/>
        <v>0.95</v>
      </c>
      <c r="BB112" s="68">
        <f t="shared" si="166"/>
        <v>2184</v>
      </c>
      <c r="BC112" s="33">
        <f t="shared" si="195"/>
        <v>0.99335768443526629</v>
      </c>
      <c r="BD112" s="36">
        <f t="shared" si="168"/>
        <v>0.95</v>
      </c>
      <c r="BE112" s="68">
        <f t="shared" si="169"/>
        <v>219</v>
      </c>
      <c r="BF112" s="34">
        <f t="shared" si="196"/>
        <v>0.99933394363155825</v>
      </c>
      <c r="BG112" s="37">
        <f t="shared" si="171"/>
        <v>0.99</v>
      </c>
      <c r="BH112" s="68">
        <f t="shared" si="172"/>
        <v>47</v>
      </c>
      <c r="BI112" s="34">
        <f t="shared" si="197"/>
        <v>0.9998570563958139</v>
      </c>
      <c r="BJ112" s="37">
        <f t="shared" si="174"/>
        <v>0.99</v>
      </c>
      <c r="BK112" s="68">
        <f t="shared" si="248"/>
        <v>16</v>
      </c>
      <c r="BL112" s="68">
        <f t="shared" si="248"/>
        <v>284164</v>
      </c>
      <c r="BM112" s="34">
        <f t="shared" si="198"/>
        <v>0.99994369448628262</v>
      </c>
      <c r="BN112" s="37">
        <f t="shared" si="177"/>
        <v>0.99</v>
      </c>
    </row>
    <row r="113" spans="3:66" x14ac:dyDescent="0.25">
      <c r="C113" s="70">
        <f t="shared" si="129"/>
        <v>44531</v>
      </c>
      <c r="E113" s="68">
        <f t="shared" si="244"/>
        <v>530</v>
      </c>
      <c r="F113" s="68">
        <f t="shared" si="244"/>
        <v>567</v>
      </c>
      <c r="G113" s="89">
        <f t="shared" si="178"/>
        <v>0.93474426807760136</v>
      </c>
      <c r="H113" s="90">
        <f t="shared" si="227"/>
        <v>0.95</v>
      </c>
      <c r="I113" s="68">
        <f t="shared" ref="I113:J113" si="253">SUM(I40:I51)</f>
        <v>41883</v>
      </c>
      <c r="J113" s="68">
        <f t="shared" si="253"/>
        <v>41883</v>
      </c>
      <c r="K113" s="91">
        <f t="shared" si="220"/>
        <v>1</v>
      </c>
      <c r="L113" s="90">
        <f t="shared" si="229"/>
        <v>0.97</v>
      </c>
      <c r="M113" s="68">
        <f t="shared" ref="M113:N113" si="254">SUM(M40:M51)</f>
        <v>410</v>
      </c>
      <c r="N113" s="68">
        <f t="shared" si="254"/>
        <v>410</v>
      </c>
      <c r="O113" s="91">
        <f t="shared" si="222"/>
        <v>1</v>
      </c>
      <c r="P113" s="90">
        <f t="shared" si="231"/>
        <v>0.75</v>
      </c>
      <c r="Q113" s="68">
        <f t="shared" si="134"/>
        <v>8</v>
      </c>
      <c r="R113" s="91">
        <f t="shared" si="223"/>
        <v>0.98490566037735849</v>
      </c>
      <c r="S113" s="90">
        <f t="shared" si="232"/>
        <v>0.9</v>
      </c>
      <c r="T113" s="68">
        <f t="shared" si="136"/>
        <v>0</v>
      </c>
      <c r="U113" s="91">
        <f t="shared" si="224"/>
        <v>1</v>
      </c>
      <c r="V113" s="90">
        <f t="shared" si="233"/>
        <v>0.99</v>
      </c>
      <c r="W113" s="68">
        <f t="shared" si="138"/>
        <v>0</v>
      </c>
      <c r="X113" s="91">
        <f t="shared" si="184"/>
        <v>1</v>
      </c>
      <c r="Y113" s="90">
        <f t="shared" si="140"/>
        <v>0.99</v>
      </c>
      <c r="Z113" s="68">
        <f t="shared" si="141"/>
        <v>530</v>
      </c>
      <c r="AA113" s="91">
        <f t="shared" si="185"/>
        <v>1</v>
      </c>
      <c r="AB113" s="90">
        <f t="shared" si="143"/>
        <v>0.99</v>
      </c>
      <c r="AC113" s="68">
        <f t="shared" si="144"/>
        <v>41883</v>
      </c>
      <c r="AD113" s="91">
        <f t="shared" si="186"/>
        <v>1</v>
      </c>
      <c r="AE113" s="90">
        <f t="shared" si="146"/>
        <v>0.99</v>
      </c>
      <c r="AF113" s="68">
        <f t="shared" si="147"/>
        <v>410</v>
      </c>
      <c r="AG113" s="91">
        <f t="shared" si="187"/>
        <v>1</v>
      </c>
      <c r="AH113" s="90">
        <f t="shared" si="149"/>
        <v>0.75</v>
      </c>
      <c r="AI113" s="68">
        <f t="shared" si="150"/>
        <v>7415</v>
      </c>
      <c r="AJ113" s="92">
        <f t="shared" si="188"/>
        <v>13.990566037735849</v>
      </c>
      <c r="AK113" s="93">
        <f t="shared" si="152"/>
        <v>20</v>
      </c>
      <c r="AL113" s="68">
        <f t="shared" si="153"/>
        <v>41883</v>
      </c>
      <c r="AM113" s="92">
        <f t="shared" si="189"/>
        <v>1</v>
      </c>
      <c r="AN113" s="93">
        <f t="shared" si="155"/>
        <v>1</v>
      </c>
      <c r="AO113" s="68">
        <f t="shared" si="156"/>
        <v>971</v>
      </c>
      <c r="AP113" s="92">
        <f t="shared" si="190"/>
        <v>2.3682926829268292</v>
      </c>
      <c r="AQ113" s="93">
        <f t="shared" si="158"/>
        <v>20</v>
      </c>
      <c r="AR113" s="68">
        <f t="shared" si="159"/>
        <v>27691.916666666668</v>
      </c>
      <c r="AU113" s="94">
        <f t="shared" si="191"/>
        <v>1.9139159140904534E-2</v>
      </c>
      <c r="AV113" s="94">
        <f t="shared" si="192"/>
        <v>1.5124630232047258</v>
      </c>
      <c r="AW113" s="94">
        <f t="shared" si="193"/>
        <v>1.4805764618435583E-2</v>
      </c>
      <c r="AX113" s="68">
        <f t="shared" si="247"/>
        <v>2337</v>
      </c>
      <c r="AY113" s="68">
        <f t="shared" si="247"/>
        <v>330557</v>
      </c>
      <c r="AZ113" s="91">
        <f t="shared" si="194"/>
        <v>0.99293011492722894</v>
      </c>
      <c r="BA113" s="90">
        <f t="shared" si="165"/>
        <v>0.95</v>
      </c>
      <c r="BB113" s="68">
        <f t="shared" si="166"/>
        <v>2286</v>
      </c>
      <c r="BC113" s="91">
        <f t="shared" si="195"/>
        <v>0.99308439996732789</v>
      </c>
      <c r="BD113" s="90">
        <f t="shared" si="168"/>
        <v>0.95</v>
      </c>
      <c r="BE113" s="68">
        <f t="shared" si="169"/>
        <v>206</v>
      </c>
      <c r="BF113" s="92">
        <f t="shared" si="196"/>
        <v>0.9993768094458747</v>
      </c>
      <c r="BG113" s="93">
        <f t="shared" si="171"/>
        <v>0.99</v>
      </c>
      <c r="BH113" s="68">
        <f t="shared" si="172"/>
        <v>47</v>
      </c>
      <c r="BI113" s="92">
        <f t="shared" si="197"/>
        <v>0.99985781574735977</v>
      </c>
      <c r="BJ113" s="93">
        <f t="shared" si="174"/>
        <v>0.99</v>
      </c>
      <c r="BK113" s="68">
        <f t="shared" si="248"/>
        <v>14</v>
      </c>
      <c r="BL113" s="68">
        <f t="shared" si="248"/>
        <v>285304</v>
      </c>
      <c r="BM113" s="92">
        <f t="shared" si="198"/>
        <v>0.99995092953481202</v>
      </c>
      <c r="BN113" s="93">
        <f t="shared" si="177"/>
        <v>0.99</v>
      </c>
    </row>
    <row r="114" spans="3:66" x14ac:dyDescent="0.25">
      <c r="C114" s="100">
        <f t="shared" si="129"/>
        <v>44562</v>
      </c>
      <c r="D114" s="95"/>
      <c r="E114" s="96">
        <f t="shared" si="244"/>
        <v>555</v>
      </c>
      <c r="F114" s="96">
        <f t="shared" si="244"/>
        <v>592</v>
      </c>
      <c r="G114" s="38">
        <f t="shared" si="178"/>
        <v>0.9375</v>
      </c>
      <c r="H114" s="36">
        <f t="shared" si="227"/>
        <v>0.95</v>
      </c>
      <c r="I114" s="96">
        <f t="shared" ref="I114:J114" si="255">SUM(I41:I52)</f>
        <v>42637</v>
      </c>
      <c r="J114" s="96">
        <f t="shared" si="255"/>
        <v>42637</v>
      </c>
      <c r="K114" s="33">
        <f t="shared" si="220"/>
        <v>1</v>
      </c>
      <c r="L114" s="36">
        <f t="shared" si="229"/>
        <v>0.97</v>
      </c>
      <c r="M114" s="96">
        <f t="shared" ref="M114:N114" si="256">SUM(M41:M52)</f>
        <v>410</v>
      </c>
      <c r="N114" s="96">
        <f t="shared" si="256"/>
        <v>410</v>
      </c>
      <c r="O114" s="33">
        <f t="shared" si="222"/>
        <v>1</v>
      </c>
      <c r="P114" s="36">
        <f t="shared" si="231"/>
        <v>0.75</v>
      </c>
      <c r="Q114" s="96">
        <f t="shared" si="134"/>
        <v>8</v>
      </c>
      <c r="R114" s="33">
        <f t="shared" si="223"/>
        <v>0.98558558558558562</v>
      </c>
      <c r="S114" s="36">
        <f t="shared" si="232"/>
        <v>0.9</v>
      </c>
      <c r="T114" s="96">
        <f t="shared" si="136"/>
        <v>0</v>
      </c>
      <c r="U114" s="33">
        <f t="shared" si="224"/>
        <v>1</v>
      </c>
      <c r="V114" s="36">
        <f t="shared" si="233"/>
        <v>0.99</v>
      </c>
      <c r="W114" s="96">
        <f t="shared" si="138"/>
        <v>0</v>
      </c>
      <c r="X114" s="33">
        <f t="shared" si="184"/>
        <v>1</v>
      </c>
      <c r="Y114" s="36">
        <f t="shared" si="140"/>
        <v>0.99</v>
      </c>
      <c r="Z114" s="96">
        <f t="shared" si="141"/>
        <v>555</v>
      </c>
      <c r="AA114" s="33">
        <f t="shared" si="185"/>
        <v>1</v>
      </c>
      <c r="AB114" s="36">
        <f t="shared" si="143"/>
        <v>0.99</v>
      </c>
      <c r="AC114" s="96">
        <f t="shared" si="144"/>
        <v>42637</v>
      </c>
      <c r="AD114" s="33">
        <f t="shared" si="186"/>
        <v>1</v>
      </c>
      <c r="AE114" s="36">
        <f t="shared" si="146"/>
        <v>0.99</v>
      </c>
      <c r="AF114" s="96">
        <f t="shared" si="147"/>
        <v>410</v>
      </c>
      <c r="AG114" s="33">
        <f t="shared" si="187"/>
        <v>1</v>
      </c>
      <c r="AH114" s="36">
        <f t="shared" si="149"/>
        <v>0.75</v>
      </c>
      <c r="AI114" s="96">
        <f t="shared" si="150"/>
        <v>8074</v>
      </c>
      <c r="AJ114" s="34">
        <f t="shared" si="188"/>
        <v>14.547747747747747</v>
      </c>
      <c r="AK114" s="37">
        <f t="shared" si="152"/>
        <v>20</v>
      </c>
      <c r="AL114" s="96">
        <f t="shared" si="153"/>
        <v>42637</v>
      </c>
      <c r="AM114" s="34">
        <f t="shared" si="189"/>
        <v>1</v>
      </c>
      <c r="AN114" s="37">
        <f t="shared" si="155"/>
        <v>1</v>
      </c>
      <c r="AO114" s="96">
        <f t="shared" si="156"/>
        <v>933</v>
      </c>
      <c r="AP114" s="34">
        <f t="shared" si="190"/>
        <v>2.2756097560975608</v>
      </c>
      <c r="AQ114" s="37">
        <f t="shared" si="158"/>
        <v>20</v>
      </c>
      <c r="AR114" s="96">
        <f t="shared" si="159"/>
        <v>27837.916666666668</v>
      </c>
      <c r="AS114" s="95"/>
      <c r="AT114" s="95"/>
      <c r="AU114" s="35">
        <f t="shared" si="191"/>
        <v>1.9936836748439626E-2</v>
      </c>
      <c r="AV114" s="35">
        <f t="shared" si="192"/>
        <v>1.5316160512490458</v>
      </c>
      <c r="AW114" s="35">
        <f t="shared" si="193"/>
        <v>1.4728113633982427E-2</v>
      </c>
      <c r="AX114" s="96">
        <f t="shared" si="247"/>
        <v>2518</v>
      </c>
      <c r="AY114" s="96">
        <f t="shared" si="247"/>
        <v>332304</v>
      </c>
      <c r="AZ114" s="33">
        <f t="shared" si="194"/>
        <v>0.99242260099186286</v>
      </c>
      <c r="BA114" s="36">
        <f t="shared" si="165"/>
        <v>0.95</v>
      </c>
      <c r="BB114" s="96">
        <f t="shared" si="166"/>
        <v>2467</v>
      </c>
      <c r="BC114" s="33">
        <f t="shared" si="195"/>
        <v>0.99257607491935096</v>
      </c>
      <c r="BD114" s="36">
        <f t="shared" si="168"/>
        <v>0.95</v>
      </c>
      <c r="BE114" s="96">
        <f t="shared" si="169"/>
        <v>202</v>
      </c>
      <c r="BF114" s="34">
        <f t="shared" si="196"/>
        <v>0.99939212287543933</v>
      </c>
      <c r="BG114" s="37">
        <f t="shared" si="171"/>
        <v>0.99</v>
      </c>
      <c r="BH114" s="96">
        <f t="shared" si="172"/>
        <v>49</v>
      </c>
      <c r="BI114" s="34">
        <f t="shared" si="197"/>
        <v>0.99985254465790363</v>
      </c>
      <c r="BJ114" s="37">
        <f t="shared" si="174"/>
        <v>0.99</v>
      </c>
      <c r="BK114" s="96">
        <f t="shared" si="248"/>
        <v>14</v>
      </c>
      <c r="BL114" s="96">
        <f t="shared" si="248"/>
        <v>286293</v>
      </c>
      <c r="BM114" s="34">
        <f t="shared" si="198"/>
        <v>0.99995109904887647</v>
      </c>
      <c r="BN114" s="37">
        <f t="shared" si="177"/>
        <v>0.99</v>
      </c>
    </row>
    <row r="115" spans="3:66" x14ac:dyDescent="0.25">
      <c r="C115" s="100">
        <f t="shared" si="129"/>
        <v>44593</v>
      </c>
      <c r="D115" s="95"/>
      <c r="E115" s="96">
        <f t="shared" si="244"/>
        <v>599</v>
      </c>
      <c r="F115" s="96">
        <f t="shared" si="244"/>
        <v>641</v>
      </c>
      <c r="G115" s="33">
        <f t="shared" si="178"/>
        <v>0.93447737909516382</v>
      </c>
      <c r="H115" s="36">
        <f t="shared" si="227"/>
        <v>0.95</v>
      </c>
      <c r="I115" s="96">
        <f t="shared" ref="I115:J115" si="257">SUM(I42:I53)</f>
        <v>42982</v>
      </c>
      <c r="J115" s="96">
        <f t="shared" si="257"/>
        <v>42982</v>
      </c>
      <c r="K115" s="33">
        <f t="shared" si="220"/>
        <v>1</v>
      </c>
      <c r="L115" s="36">
        <f t="shared" si="229"/>
        <v>0.97</v>
      </c>
      <c r="M115" s="96">
        <f t="shared" ref="M115:N115" si="258">SUM(M42:M53)</f>
        <v>416</v>
      </c>
      <c r="N115" s="96">
        <f t="shared" si="258"/>
        <v>416</v>
      </c>
      <c r="O115" s="33">
        <f t="shared" si="222"/>
        <v>1</v>
      </c>
      <c r="P115" s="36">
        <f t="shared" si="231"/>
        <v>0.75</v>
      </c>
      <c r="Q115" s="96">
        <f t="shared" si="134"/>
        <v>8</v>
      </c>
      <c r="R115" s="33">
        <f t="shared" si="223"/>
        <v>0.98664440734557601</v>
      </c>
      <c r="S115" s="36">
        <f t="shared" si="232"/>
        <v>0.9</v>
      </c>
      <c r="T115" s="96">
        <f t="shared" si="136"/>
        <v>0</v>
      </c>
      <c r="U115" s="33">
        <f t="shared" si="224"/>
        <v>1</v>
      </c>
      <c r="V115" s="36">
        <f t="shared" si="233"/>
        <v>0.99</v>
      </c>
      <c r="W115" s="96">
        <f t="shared" si="138"/>
        <v>0</v>
      </c>
      <c r="X115" s="33">
        <f t="shared" si="184"/>
        <v>1</v>
      </c>
      <c r="Y115" s="36">
        <f t="shared" si="140"/>
        <v>0.99</v>
      </c>
      <c r="Z115" s="96">
        <f t="shared" si="141"/>
        <v>599</v>
      </c>
      <c r="AA115" s="33">
        <f t="shared" si="185"/>
        <v>1</v>
      </c>
      <c r="AB115" s="36">
        <f t="shared" si="143"/>
        <v>0.99</v>
      </c>
      <c r="AC115" s="96">
        <f t="shared" si="144"/>
        <v>42982</v>
      </c>
      <c r="AD115" s="33">
        <f t="shared" si="186"/>
        <v>1</v>
      </c>
      <c r="AE115" s="36">
        <f t="shared" si="146"/>
        <v>0.99</v>
      </c>
      <c r="AF115" s="96">
        <f t="shared" si="147"/>
        <v>416</v>
      </c>
      <c r="AG115" s="33">
        <f t="shared" si="187"/>
        <v>1</v>
      </c>
      <c r="AH115" s="36">
        <f t="shared" si="149"/>
        <v>0.75</v>
      </c>
      <c r="AI115" s="96">
        <f t="shared" si="150"/>
        <v>8910</v>
      </c>
      <c r="AJ115" s="34">
        <f t="shared" si="188"/>
        <v>14.874791318864775</v>
      </c>
      <c r="AK115" s="37">
        <f t="shared" si="152"/>
        <v>20</v>
      </c>
      <c r="AL115" s="96">
        <f t="shared" si="153"/>
        <v>42982</v>
      </c>
      <c r="AM115" s="34">
        <f t="shared" si="189"/>
        <v>1</v>
      </c>
      <c r="AN115" s="37">
        <f t="shared" si="155"/>
        <v>1</v>
      </c>
      <c r="AO115" s="96">
        <f t="shared" si="156"/>
        <v>884</v>
      </c>
      <c r="AP115" s="34">
        <f t="shared" si="190"/>
        <v>2.125</v>
      </c>
      <c r="AQ115" s="37">
        <f t="shared" si="158"/>
        <v>20</v>
      </c>
      <c r="AR115" s="96">
        <f t="shared" si="159"/>
        <v>27992.166666666668</v>
      </c>
      <c r="AS115" s="95"/>
      <c r="AT115" s="95"/>
      <c r="AU115" s="35">
        <f t="shared" si="191"/>
        <v>2.1398843724137109E-2</v>
      </c>
      <c r="AV115" s="35">
        <f t="shared" si="192"/>
        <v>1.5355010032568635</v>
      </c>
      <c r="AW115" s="35">
        <f t="shared" si="193"/>
        <v>1.4861300482873183E-2</v>
      </c>
      <c r="AX115" s="96">
        <f t="shared" si="247"/>
        <v>2651</v>
      </c>
      <c r="AY115" s="96">
        <f t="shared" si="247"/>
        <v>334056</v>
      </c>
      <c r="AZ115" s="33">
        <f t="shared" si="194"/>
        <v>0.99206420480398494</v>
      </c>
      <c r="BA115" s="36">
        <f t="shared" si="165"/>
        <v>0.95</v>
      </c>
      <c r="BB115" s="96">
        <f t="shared" si="166"/>
        <v>2600</v>
      </c>
      <c r="BC115" s="33">
        <f t="shared" si="195"/>
        <v>0.99221687381756352</v>
      </c>
      <c r="BD115" s="36">
        <f t="shared" si="168"/>
        <v>0.95</v>
      </c>
      <c r="BE115" s="96">
        <f t="shared" si="169"/>
        <v>207</v>
      </c>
      <c r="BF115" s="34">
        <f t="shared" si="196"/>
        <v>0.99938034341547521</v>
      </c>
      <c r="BG115" s="37">
        <f t="shared" si="171"/>
        <v>0.99</v>
      </c>
      <c r="BH115" s="96">
        <f t="shared" si="172"/>
        <v>51</v>
      </c>
      <c r="BI115" s="34">
        <f t="shared" si="197"/>
        <v>0.99984733098642142</v>
      </c>
      <c r="BJ115" s="37">
        <f t="shared" si="174"/>
        <v>0.99</v>
      </c>
      <c r="BK115" s="96">
        <f t="shared" si="248"/>
        <v>14</v>
      </c>
      <c r="BL115" s="96">
        <f t="shared" si="248"/>
        <v>287619</v>
      </c>
      <c r="BM115" s="34">
        <f t="shared" si="198"/>
        <v>0.99995132449525237</v>
      </c>
      <c r="BN115" s="37">
        <f t="shared" si="177"/>
        <v>0.99</v>
      </c>
    </row>
    <row r="116" spans="3:66" x14ac:dyDescent="0.25">
      <c r="C116" s="100">
        <f t="shared" si="129"/>
        <v>44621</v>
      </c>
      <c r="D116" s="95"/>
      <c r="E116" s="96">
        <f t="shared" si="244"/>
        <v>617</v>
      </c>
      <c r="F116" s="96">
        <f t="shared" si="244"/>
        <v>669</v>
      </c>
      <c r="G116" s="33">
        <f t="shared" si="178"/>
        <v>0.92227204783258598</v>
      </c>
      <c r="H116" s="36">
        <f t="shared" si="227"/>
        <v>0.95</v>
      </c>
      <c r="I116" s="96">
        <f t="shared" ref="I116:J116" si="259">SUM(I43:I54)</f>
        <v>43901</v>
      </c>
      <c r="J116" s="96">
        <f t="shared" si="259"/>
        <v>43901</v>
      </c>
      <c r="K116" s="33">
        <f t="shared" si="220"/>
        <v>1</v>
      </c>
      <c r="L116" s="36">
        <f t="shared" si="229"/>
        <v>0.97</v>
      </c>
      <c r="M116" s="96">
        <f t="shared" ref="M116:N116" si="260">SUM(M43:M54)</f>
        <v>412</v>
      </c>
      <c r="N116" s="96">
        <f t="shared" si="260"/>
        <v>412</v>
      </c>
      <c r="O116" s="33">
        <f t="shared" si="222"/>
        <v>1</v>
      </c>
      <c r="P116" s="36">
        <f t="shared" si="231"/>
        <v>0.75</v>
      </c>
      <c r="Q116" s="96">
        <f t="shared" si="134"/>
        <v>14</v>
      </c>
      <c r="R116" s="33">
        <f t="shared" si="223"/>
        <v>0.97730956239870337</v>
      </c>
      <c r="S116" s="36">
        <f t="shared" si="232"/>
        <v>0.9</v>
      </c>
      <c r="T116" s="96">
        <f t="shared" si="136"/>
        <v>0</v>
      </c>
      <c r="U116" s="33">
        <f t="shared" si="224"/>
        <v>1</v>
      </c>
      <c r="V116" s="36">
        <f t="shared" si="233"/>
        <v>0.99</v>
      </c>
      <c r="W116" s="96">
        <f t="shared" si="138"/>
        <v>0</v>
      </c>
      <c r="X116" s="33">
        <f t="shared" si="184"/>
        <v>1</v>
      </c>
      <c r="Y116" s="36">
        <f t="shared" si="140"/>
        <v>0.99</v>
      </c>
      <c r="Z116" s="96">
        <f t="shared" si="141"/>
        <v>617</v>
      </c>
      <c r="AA116" s="33">
        <f t="shared" si="185"/>
        <v>1</v>
      </c>
      <c r="AB116" s="36">
        <f t="shared" si="143"/>
        <v>0.99</v>
      </c>
      <c r="AC116" s="96">
        <f t="shared" si="144"/>
        <v>43901</v>
      </c>
      <c r="AD116" s="33">
        <f t="shared" si="186"/>
        <v>1</v>
      </c>
      <c r="AE116" s="36">
        <f t="shared" si="146"/>
        <v>0.99</v>
      </c>
      <c r="AF116" s="96">
        <f t="shared" si="147"/>
        <v>412</v>
      </c>
      <c r="AG116" s="33">
        <f t="shared" si="187"/>
        <v>1</v>
      </c>
      <c r="AH116" s="36">
        <f t="shared" si="149"/>
        <v>0.75</v>
      </c>
      <c r="AI116" s="96">
        <f t="shared" si="150"/>
        <v>9508</v>
      </c>
      <c r="AJ116" s="34">
        <f t="shared" si="188"/>
        <v>15.410048622366288</v>
      </c>
      <c r="AK116" s="37">
        <f t="shared" si="152"/>
        <v>20</v>
      </c>
      <c r="AL116" s="96">
        <f t="shared" si="153"/>
        <v>43901</v>
      </c>
      <c r="AM116" s="34">
        <f t="shared" si="189"/>
        <v>1</v>
      </c>
      <c r="AN116" s="37">
        <f t="shared" si="155"/>
        <v>1</v>
      </c>
      <c r="AO116" s="96">
        <f t="shared" si="156"/>
        <v>1024</v>
      </c>
      <c r="AP116" s="34">
        <f t="shared" si="190"/>
        <v>2.4854368932038833</v>
      </c>
      <c r="AQ116" s="37">
        <f t="shared" si="158"/>
        <v>20</v>
      </c>
      <c r="AR116" s="96">
        <f t="shared" si="159"/>
        <v>28153</v>
      </c>
      <c r="AS116" s="95"/>
      <c r="AT116" s="95"/>
      <c r="AU116" s="35">
        <f t="shared" si="191"/>
        <v>2.1915959222818172E-2</v>
      </c>
      <c r="AV116" s="35">
        <f t="shared" si="192"/>
        <v>1.5593720029836962</v>
      </c>
      <c r="AW116" s="35">
        <f t="shared" si="193"/>
        <v>1.4634319610698682E-2</v>
      </c>
      <c r="AX116" s="96">
        <f t="shared" si="247"/>
        <v>2764</v>
      </c>
      <c r="AY116" s="96">
        <f t="shared" si="247"/>
        <v>335906</v>
      </c>
      <c r="AZ116" s="33">
        <f t="shared" si="194"/>
        <v>0.99177150750507581</v>
      </c>
      <c r="BA116" s="36">
        <f t="shared" si="165"/>
        <v>0.95</v>
      </c>
      <c r="BB116" s="96">
        <f t="shared" si="166"/>
        <v>2713</v>
      </c>
      <c r="BC116" s="33">
        <f t="shared" si="195"/>
        <v>0.99192333569510516</v>
      </c>
      <c r="BD116" s="36">
        <f t="shared" si="168"/>
        <v>0.95</v>
      </c>
      <c r="BE116" s="96">
        <f t="shared" si="169"/>
        <v>195</v>
      </c>
      <c r="BF116" s="34">
        <f t="shared" si="196"/>
        <v>0.99941948044988782</v>
      </c>
      <c r="BG116" s="37">
        <f t="shared" si="171"/>
        <v>0.99</v>
      </c>
      <c r="BH116" s="96">
        <f t="shared" si="172"/>
        <v>50</v>
      </c>
      <c r="BI116" s="34">
        <f t="shared" si="197"/>
        <v>0.9998511488333045</v>
      </c>
      <c r="BJ116" s="37">
        <f t="shared" si="174"/>
        <v>0.99</v>
      </c>
      <c r="BK116" s="96">
        <f t="shared" si="248"/>
        <v>17</v>
      </c>
      <c r="BL116" s="96">
        <f t="shared" si="248"/>
        <v>288985</v>
      </c>
      <c r="BM116" s="34">
        <f t="shared" si="198"/>
        <v>0.99994117341730537</v>
      </c>
      <c r="BN116" s="37">
        <f t="shared" si="177"/>
        <v>0.99</v>
      </c>
    </row>
    <row r="117" spans="3:66" x14ac:dyDescent="0.25">
      <c r="C117" s="100">
        <f t="shared" si="129"/>
        <v>44652</v>
      </c>
      <c r="D117" s="95"/>
      <c r="E117" s="96">
        <f t="shared" si="244"/>
        <v>659</v>
      </c>
      <c r="F117" s="96">
        <f t="shared" si="244"/>
        <v>691</v>
      </c>
      <c r="G117" s="33">
        <f t="shared" si="178"/>
        <v>0.95369030390738063</v>
      </c>
      <c r="H117" s="36">
        <f t="shared" si="227"/>
        <v>0.95</v>
      </c>
      <c r="I117" s="96">
        <f t="shared" ref="I117:J117" si="261">SUM(I44:I55)</f>
        <v>44631</v>
      </c>
      <c r="J117" s="96">
        <f t="shared" si="261"/>
        <v>44631</v>
      </c>
      <c r="K117" s="33">
        <f t="shared" si="220"/>
        <v>1</v>
      </c>
      <c r="L117" s="36">
        <f t="shared" si="229"/>
        <v>0.97</v>
      </c>
      <c r="M117" s="96">
        <f t="shared" ref="M117:N117" si="262">SUM(M44:M55)</f>
        <v>387</v>
      </c>
      <c r="N117" s="96">
        <f t="shared" si="262"/>
        <v>387</v>
      </c>
      <c r="O117" s="33">
        <f t="shared" si="222"/>
        <v>1</v>
      </c>
      <c r="P117" s="36">
        <f t="shared" si="231"/>
        <v>0.75</v>
      </c>
      <c r="Q117" s="96">
        <f t="shared" si="134"/>
        <v>14</v>
      </c>
      <c r="R117" s="33">
        <f t="shared" si="223"/>
        <v>0.97875569044006072</v>
      </c>
      <c r="S117" s="36">
        <f t="shared" si="232"/>
        <v>0.9</v>
      </c>
      <c r="T117" s="96">
        <f t="shared" si="136"/>
        <v>0</v>
      </c>
      <c r="U117" s="33">
        <f t="shared" si="224"/>
        <v>1</v>
      </c>
      <c r="V117" s="36">
        <f t="shared" si="233"/>
        <v>0.99</v>
      </c>
      <c r="W117" s="96">
        <f t="shared" si="138"/>
        <v>0</v>
      </c>
      <c r="X117" s="33">
        <f t="shared" si="184"/>
        <v>1</v>
      </c>
      <c r="Y117" s="36">
        <f t="shared" si="140"/>
        <v>0.99</v>
      </c>
      <c r="Z117" s="96">
        <f t="shared" si="141"/>
        <v>659</v>
      </c>
      <c r="AA117" s="33">
        <f t="shared" si="185"/>
        <v>1</v>
      </c>
      <c r="AB117" s="36">
        <f t="shared" si="143"/>
        <v>0.99</v>
      </c>
      <c r="AC117" s="96">
        <f t="shared" si="144"/>
        <v>44631</v>
      </c>
      <c r="AD117" s="33">
        <f t="shared" si="186"/>
        <v>1</v>
      </c>
      <c r="AE117" s="36">
        <f t="shared" si="146"/>
        <v>0.99</v>
      </c>
      <c r="AF117" s="96">
        <f t="shared" si="147"/>
        <v>387</v>
      </c>
      <c r="AG117" s="33">
        <f t="shared" si="187"/>
        <v>1</v>
      </c>
      <c r="AH117" s="36">
        <f t="shared" si="149"/>
        <v>0.75</v>
      </c>
      <c r="AI117" s="96">
        <f t="shared" si="150"/>
        <v>10501</v>
      </c>
      <c r="AJ117" s="34">
        <f t="shared" si="188"/>
        <v>15.93474962063733</v>
      </c>
      <c r="AK117" s="37">
        <f t="shared" si="152"/>
        <v>20</v>
      </c>
      <c r="AL117" s="96">
        <f t="shared" si="153"/>
        <v>44631</v>
      </c>
      <c r="AM117" s="34">
        <f t="shared" si="189"/>
        <v>1</v>
      </c>
      <c r="AN117" s="37">
        <f t="shared" si="155"/>
        <v>1</v>
      </c>
      <c r="AO117" s="96">
        <f t="shared" si="156"/>
        <v>960</v>
      </c>
      <c r="AP117" s="34">
        <f t="shared" si="190"/>
        <v>2.4806201550387597</v>
      </c>
      <c r="AQ117" s="37">
        <f t="shared" si="158"/>
        <v>20</v>
      </c>
      <c r="AR117" s="96">
        <f t="shared" si="159"/>
        <v>28321.666666666668</v>
      </c>
      <c r="AS117" s="95"/>
      <c r="AT117" s="95"/>
      <c r="AU117" s="35">
        <f t="shared" si="191"/>
        <v>2.3268404637203553E-2</v>
      </c>
      <c r="AV117" s="35">
        <f t="shared" si="192"/>
        <v>1.5758606485023243</v>
      </c>
      <c r="AW117" s="35">
        <f t="shared" si="193"/>
        <v>1.3664450067674925E-2</v>
      </c>
      <c r="AX117" s="96">
        <f t="shared" si="247"/>
        <v>2760</v>
      </c>
      <c r="AY117" s="96">
        <f t="shared" si="247"/>
        <v>337837</v>
      </c>
      <c r="AZ117" s="33">
        <f t="shared" si="194"/>
        <v>0.99183037973934174</v>
      </c>
      <c r="BA117" s="36">
        <f t="shared" si="165"/>
        <v>0.95</v>
      </c>
      <c r="BB117" s="96">
        <f t="shared" si="166"/>
        <v>2709</v>
      </c>
      <c r="BC117" s="33">
        <f t="shared" si="195"/>
        <v>0.99198134011372352</v>
      </c>
      <c r="BD117" s="36">
        <f t="shared" si="168"/>
        <v>0.95</v>
      </c>
      <c r="BE117" s="96">
        <f t="shared" si="169"/>
        <v>193</v>
      </c>
      <c r="BF117" s="34">
        <f t="shared" si="196"/>
        <v>0.99942871858322213</v>
      </c>
      <c r="BG117" s="37">
        <f t="shared" si="171"/>
        <v>0.99</v>
      </c>
      <c r="BH117" s="96">
        <f t="shared" si="172"/>
        <v>50</v>
      </c>
      <c r="BI117" s="34">
        <f t="shared" si="197"/>
        <v>0.99985199963295912</v>
      </c>
      <c r="BJ117" s="37">
        <f t="shared" si="174"/>
        <v>0.99</v>
      </c>
      <c r="BK117" s="96">
        <f t="shared" si="248"/>
        <v>18</v>
      </c>
      <c r="BL117" s="96">
        <f t="shared" si="248"/>
        <v>290248</v>
      </c>
      <c r="BM117" s="34">
        <f t="shared" si="198"/>
        <v>0.9999379840687963</v>
      </c>
      <c r="BN117" s="37">
        <f t="shared" si="177"/>
        <v>0.99</v>
      </c>
    </row>
    <row r="118" spans="3:66" x14ac:dyDescent="0.25">
      <c r="C118" s="100">
        <f t="shared" si="129"/>
        <v>44682</v>
      </c>
      <c r="D118" s="95"/>
      <c r="E118" s="96">
        <f t="shared" si="244"/>
        <v>680</v>
      </c>
      <c r="F118" s="96">
        <f t="shared" si="244"/>
        <v>724</v>
      </c>
      <c r="G118" s="33">
        <f t="shared" si="178"/>
        <v>0.93922651933701662</v>
      </c>
      <c r="H118" s="36">
        <f t="shared" si="227"/>
        <v>0.95</v>
      </c>
      <c r="I118" s="96">
        <f t="shared" ref="I118:J118" si="263">SUM(I45:I56)</f>
        <v>44419</v>
      </c>
      <c r="J118" s="96">
        <f t="shared" si="263"/>
        <v>44419</v>
      </c>
      <c r="K118" s="33">
        <f t="shared" si="220"/>
        <v>1</v>
      </c>
      <c r="L118" s="36">
        <f t="shared" si="229"/>
        <v>0.97</v>
      </c>
      <c r="M118" s="96">
        <f t="shared" ref="M118:N118" si="264">SUM(M45:M56)</f>
        <v>568</v>
      </c>
      <c r="N118" s="96">
        <f t="shared" si="264"/>
        <v>568</v>
      </c>
      <c r="O118" s="33">
        <f t="shared" si="222"/>
        <v>1</v>
      </c>
      <c r="P118" s="36">
        <f t="shared" si="231"/>
        <v>0.75</v>
      </c>
      <c r="Q118" s="96">
        <f t="shared" si="134"/>
        <v>14</v>
      </c>
      <c r="R118" s="33">
        <f t="shared" si="223"/>
        <v>0.97941176470588232</v>
      </c>
      <c r="S118" s="36">
        <f t="shared" si="232"/>
        <v>0.9</v>
      </c>
      <c r="T118" s="96">
        <f t="shared" si="136"/>
        <v>0</v>
      </c>
      <c r="U118" s="33">
        <f t="shared" si="224"/>
        <v>1</v>
      </c>
      <c r="V118" s="36">
        <f t="shared" si="233"/>
        <v>0.99</v>
      </c>
      <c r="W118" s="96">
        <f t="shared" si="138"/>
        <v>0</v>
      </c>
      <c r="X118" s="33">
        <f t="shared" si="184"/>
        <v>1</v>
      </c>
      <c r="Y118" s="36">
        <f t="shared" si="140"/>
        <v>0.99</v>
      </c>
      <c r="Z118" s="96">
        <f t="shared" si="141"/>
        <v>680</v>
      </c>
      <c r="AA118" s="33">
        <f t="shared" si="185"/>
        <v>1</v>
      </c>
      <c r="AB118" s="36">
        <f t="shared" si="143"/>
        <v>0.99</v>
      </c>
      <c r="AC118" s="96">
        <f t="shared" si="144"/>
        <v>44419</v>
      </c>
      <c r="AD118" s="33">
        <f t="shared" si="186"/>
        <v>1</v>
      </c>
      <c r="AE118" s="36">
        <f t="shared" si="146"/>
        <v>0.99</v>
      </c>
      <c r="AF118" s="96">
        <f t="shared" si="147"/>
        <v>568</v>
      </c>
      <c r="AG118" s="33">
        <f t="shared" si="187"/>
        <v>1</v>
      </c>
      <c r="AH118" s="36">
        <f t="shared" si="149"/>
        <v>0.75</v>
      </c>
      <c r="AI118" s="96">
        <f t="shared" si="150"/>
        <v>10844</v>
      </c>
      <c r="AJ118" s="34">
        <f t="shared" si="188"/>
        <v>15.947058823529412</v>
      </c>
      <c r="AK118" s="37">
        <f t="shared" si="152"/>
        <v>20</v>
      </c>
      <c r="AL118" s="96">
        <f t="shared" si="153"/>
        <v>44419</v>
      </c>
      <c r="AM118" s="34">
        <f t="shared" si="189"/>
        <v>1</v>
      </c>
      <c r="AN118" s="37">
        <f t="shared" si="155"/>
        <v>1</v>
      </c>
      <c r="AO118" s="96">
        <f t="shared" si="156"/>
        <v>2607</v>
      </c>
      <c r="AP118" s="34">
        <f t="shared" si="190"/>
        <v>4.589788732394366</v>
      </c>
      <c r="AQ118" s="37">
        <f t="shared" si="158"/>
        <v>20</v>
      </c>
      <c r="AR118" s="96">
        <f t="shared" si="159"/>
        <v>28493.583333333332</v>
      </c>
      <c r="AS118" s="95"/>
      <c r="AT118" s="95"/>
      <c r="AU118" s="35">
        <f t="shared" si="191"/>
        <v>2.3865022241849776E-2</v>
      </c>
      <c r="AV118" s="35">
        <f t="shared" si="192"/>
        <v>1.5589123867069488</v>
      </c>
      <c r="AW118" s="35">
        <f t="shared" si="193"/>
        <v>1.9934312696133341E-2</v>
      </c>
      <c r="AX118" s="96">
        <f t="shared" si="247"/>
        <v>2938</v>
      </c>
      <c r="AY118" s="96">
        <f t="shared" si="247"/>
        <v>339861</v>
      </c>
      <c r="AZ118" s="33">
        <f t="shared" si="194"/>
        <v>0.99135528936830053</v>
      </c>
      <c r="BA118" s="36">
        <f t="shared" si="165"/>
        <v>0.95</v>
      </c>
      <c r="BB118" s="96">
        <f t="shared" si="166"/>
        <v>2887</v>
      </c>
      <c r="BC118" s="33">
        <f t="shared" si="195"/>
        <v>0.9915053507169107</v>
      </c>
      <c r="BD118" s="36">
        <f t="shared" si="168"/>
        <v>0.95</v>
      </c>
      <c r="BE118" s="96">
        <f t="shared" si="169"/>
        <v>205</v>
      </c>
      <c r="BF118" s="34">
        <f t="shared" si="196"/>
        <v>0.99939681222617482</v>
      </c>
      <c r="BG118" s="37">
        <f t="shared" si="171"/>
        <v>0.99</v>
      </c>
      <c r="BH118" s="96">
        <f t="shared" si="172"/>
        <v>51</v>
      </c>
      <c r="BI118" s="34">
        <f t="shared" si="197"/>
        <v>0.99984993865138982</v>
      </c>
      <c r="BJ118" s="37">
        <f t="shared" si="174"/>
        <v>0.99</v>
      </c>
      <c r="BK118" s="96">
        <f t="shared" si="248"/>
        <v>16</v>
      </c>
      <c r="BL118" s="96">
        <f t="shared" si="248"/>
        <v>293140</v>
      </c>
      <c r="BM118" s="34">
        <f t="shared" si="198"/>
        <v>0.99994541857133112</v>
      </c>
      <c r="BN118" s="37">
        <f t="shared" si="177"/>
        <v>0.99</v>
      </c>
    </row>
    <row r="119" spans="3:66" x14ac:dyDescent="0.25">
      <c r="C119" s="100">
        <f t="shared" si="129"/>
        <v>44713</v>
      </c>
      <c r="D119" s="95"/>
      <c r="E119" s="96">
        <f t="shared" si="244"/>
        <v>807</v>
      </c>
      <c r="F119" s="96">
        <f t="shared" si="244"/>
        <v>845</v>
      </c>
      <c r="G119" s="33">
        <f t="shared" si="178"/>
        <v>0.95502958579881658</v>
      </c>
      <c r="H119" s="36">
        <f t="shared" si="227"/>
        <v>0.95</v>
      </c>
      <c r="I119" s="96">
        <f t="shared" ref="I119:J119" si="265">SUM(I46:I57)</f>
        <v>43752</v>
      </c>
      <c r="J119" s="96">
        <f t="shared" si="265"/>
        <v>43752</v>
      </c>
      <c r="K119" s="33">
        <f t="shared" si="220"/>
        <v>1</v>
      </c>
      <c r="L119" s="36">
        <f t="shared" si="229"/>
        <v>0.97</v>
      </c>
      <c r="M119" s="96">
        <f t="shared" ref="M119:N119" si="266">SUM(M46:M57)</f>
        <v>785</v>
      </c>
      <c r="N119" s="96">
        <f t="shared" si="266"/>
        <v>785</v>
      </c>
      <c r="O119" s="33">
        <f t="shared" si="222"/>
        <v>1</v>
      </c>
      <c r="P119" s="36">
        <f t="shared" si="231"/>
        <v>0.75</v>
      </c>
      <c r="Q119" s="96">
        <f t="shared" si="134"/>
        <v>13</v>
      </c>
      <c r="R119" s="33">
        <f t="shared" si="223"/>
        <v>0.98389095415117722</v>
      </c>
      <c r="S119" s="36">
        <f t="shared" si="232"/>
        <v>0.9</v>
      </c>
      <c r="T119" s="96">
        <f t="shared" si="136"/>
        <v>0</v>
      </c>
      <c r="U119" s="33">
        <f t="shared" si="224"/>
        <v>1</v>
      </c>
      <c r="V119" s="36">
        <f t="shared" si="233"/>
        <v>0.99</v>
      </c>
      <c r="W119" s="96">
        <f t="shared" si="138"/>
        <v>0</v>
      </c>
      <c r="X119" s="33">
        <f t="shared" si="184"/>
        <v>1</v>
      </c>
      <c r="Y119" s="36">
        <f t="shared" si="140"/>
        <v>0.99</v>
      </c>
      <c r="Z119" s="96">
        <f t="shared" si="141"/>
        <v>807</v>
      </c>
      <c r="AA119" s="33">
        <f t="shared" si="185"/>
        <v>1</v>
      </c>
      <c r="AB119" s="36">
        <f t="shared" si="143"/>
        <v>0.99</v>
      </c>
      <c r="AC119" s="96">
        <f t="shared" si="144"/>
        <v>43752</v>
      </c>
      <c r="AD119" s="33">
        <f t="shared" si="186"/>
        <v>1</v>
      </c>
      <c r="AE119" s="36">
        <f t="shared" si="146"/>
        <v>0.99</v>
      </c>
      <c r="AF119" s="96">
        <f t="shared" si="147"/>
        <v>785</v>
      </c>
      <c r="AG119" s="33">
        <f t="shared" si="187"/>
        <v>1</v>
      </c>
      <c r="AH119" s="36">
        <f t="shared" si="149"/>
        <v>0.75</v>
      </c>
      <c r="AI119" s="96">
        <f t="shared" si="150"/>
        <v>13066</v>
      </c>
      <c r="AJ119" s="34">
        <f t="shared" si="188"/>
        <v>16.190830235439901</v>
      </c>
      <c r="AK119" s="37">
        <f t="shared" si="152"/>
        <v>20</v>
      </c>
      <c r="AL119" s="96">
        <f t="shared" si="153"/>
        <v>43752</v>
      </c>
      <c r="AM119" s="34">
        <f t="shared" si="189"/>
        <v>1</v>
      </c>
      <c r="AN119" s="37">
        <f t="shared" si="155"/>
        <v>1</v>
      </c>
      <c r="AO119" s="96">
        <f t="shared" si="156"/>
        <v>4855</v>
      </c>
      <c r="AP119" s="34">
        <f t="shared" si="190"/>
        <v>6.1847133757961785</v>
      </c>
      <c r="AQ119" s="37">
        <f t="shared" si="158"/>
        <v>20</v>
      </c>
      <c r="AR119" s="96">
        <f t="shared" si="159"/>
        <v>28678.833333333332</v>
      </c>
      <c r="AS119" s="95"/>
      <c r="AT119" s="95"/>
      <c r="AU119" s="35">
        <f t="shared" si="191"/>
        <v>2.813921998221685E-2</v>
      </c>
      <c r="AV119" s="35">
        <f t="shared" si="192"/>
        <v>1.5255850714522325</v>
      </c>
      <c r="AW119" s="35">
        <f t="shared" si="193"/>
        <v>2.7372103700173765E-2</v>
      </c>
      <c r="AX119" s="96">
        <f t="shared" si="247"/>
        <v>3081</v>
      </c>
      <c r="AY119" s="96">
        <f t="shared" si="247"/>
        <v>341924</v>
      </c>
      <c r="AZ119" s="33">
        <f t="shared" si="194"/>
        <v>0.99098922567588121</v>
      </c>
      <c r="BA119" s="36">
        <f t="shared" si="165"/>
        <v>0.95</v>
      </c>
      <c r="BB119" s="96">
        <f t="shared" si="166"/>
        <v>3030</v>
      </c>
      <c r="BC119" s="33">
        <f t="shared" si="195"/>
        <v>0.99113838162866597</v>
      </c>
      <c r="BD119" s="36">
        <f t="shared" si="168"/>
        <v>0.95</v>
      </c>
      <c r="BE119" s="96">
        <f t="shared" si="169"/>
        <v>188</v>
      </c>
      <c r="BF119" s="34">
        <f t="shared" si="196"/>
        <v>0.99945017021326377</v>
      </c>
      <c r="BG119" s="37">
        <f t="shared" si="171"/>
        <v>0.99</v>
      </c>
      <c r="BH119" s="96">
        <f t="shared" si="172"/>
        <v>52</v>
      </c>
      <c r="BI119" s="34">
        <f t="shared" si="197"/>
        <v>0.99984791942068996</v>
      </c>
      <c r="BJ119" s="37">
        <f t="shared" si="174"/>
        <v>0.99</v>
      </c>
      <c r="BK119" s="96">
        <f t="shared" si="248"/>
        <v>16</v>
      </c>
      <c r="BL119" s="96">
        <f t="shared" si="248"/>
        <v>296738</v>
      </c>
      <c r="BM119" s="34">
        <f t="shared" si="198"/>
        <v>0.99994608038067256</v>
      </c>
      <c r="BN119" s="37">
        <f t="shared" si="177"/>
        <v>0.99</v>
      </c>
    </row>
    <row r="120" spans="3:66" x14ac:dyDescent="0.25">
      <c r="C120" s="100">
        <f t="shared" si="129"/>
        <v>44743</v>
      </c>
      <c r="D120" s="95"/>
      <c r="E120" s="96">
        <f t="shared" si="244"/>
        <v>931</v>
      </c>
      <c r="F120" s="96">
        <f t="shared" si="244"/>
        <v>1012</v>
      </c>
      <c r="G120" s="33">
        <f t="shared" si="178"/>
        <v>0.91996047430830041</v>
      </c>
      <c r="H120" s="36">
        <f t="shared" si="227"/>
        <v>0.95</v>
      </c>
      <c r="I120" s="96">
        <f t="shared" ref="I120:J120" si="267">SUM(I47:I58)</f>
        <v>44067</v>
      </c>
      <c r="J120" s="96">
        <f t="shared" si="267"/>
        <v>44067</v>
      </c>
      <c r="K120" s="33">
        <f t="shared" si="220"/>
        <v>1</v>
      </c>
      <c r="L120" s="36">
        <f t="shared" si="229"/>
        <v>0.97</v>
      </c>
      <c r="M120" s="96">
        <f t="shared" ref="M120:N120" si="268">SUM(M47:M58)</f>
        <v>935</v>
      </c>
      <c r="N120" s="96">
        <f t="shared" si="268"/>
        <v>935</v>
      </c>
      <c r="O120" s="33">
        <f t="shared" si="222"/>
        <v>1</v>
      </c>
      <c r="P120" s="36">
        <f t="shared" si="231"/>
        <v>0.75</v>
      </c>
      <c r="Q120" s="96">
        <f t="shared" si="134"/>
        <v>18</v>
      </c>
      <c r="R120" s="33">
        <f t="shared" si="223"/>
        <v>0.98066595059076267</v>
      </c>
      <c r="S120" s="36">
        <f t="shared" si="232"/>
        <v>0.9</v>
      </c>
      <c r="T120" s="96">
        <f t="shared" si="136"/>
        <v>0</v>
      </c>
      <c r="U120" s="33">
        <f t="shared" si="224"/>
        <v>1</v>
      </c>
      <c r="V120" s="36">
        <f t="shared" si="233"/>
        <v>0.99</v>
      </c>
      <c r="W120" s="96">
        <f t="shared" si="138"/>
        <v>0</v>
      </c>
      <c r="X120" s="33">
        <f t="shared" si="184"/>
        <v>1</v>
      </c>
      <c r="Y120" s="36">
        <f t="shared" si="140"/>
        <v>0.99</v>
      </c>
      <c r="Z120" s="96">
        <f t="shared" si="141"/>
        <v>931</v>
      </c>
      <c r="AA120" s="33">
        <f t="shared" si="185"/>
        <v>1</v>
      </c>
      <c r="AB120" s="36">
        <f t="shared" si="143"/>
        <v>0.99</v>
      </c>
      <c r="AC120" s="96">
        <f t="shared" si="144"/>
        <v>44067</v>
      </c>
      <c r="AD120" s="33">
        <f t="shared" si="186"/>
        <v>1</v>
      </c>
      <c r="AE120" s="36">
        <f t="shared" si="146"/>
        <v>0.99</v>
      </c>
      <c r="AF120" s="96">
        <f t="shared" si="147"/>
        <v>935</v>
      </c>
      <c r="AG120" s="33">
        <f t="shared" si="187"/>
        <v>1</v>
      </c>
      <c r="AH120" s="36">
        <f t="shared" si="149"/>
        <v>0.75</v>
      </c>
      <c r="AI120" s="96">
        <f t="shared" si="150"/>
        <v>14103</v>
      </c>
      <c r="AJ120" s="34">
        <f t="shared" si="188"/>
        <v>15.148227712137487</v>
      </c>
      <c r="AK120" s="37">
        <f t="shared" si="152"/>
        <v>20</v>
      </c>
      <c r="AL120" s="96">
        <f t="shared" si="153"/>
        <v>44067</v>
      </c>
      <c r="AM120" s="34">
        <f t="shared" si="189"/>
        <v>1</v>
      </c>
      <c r="AN120" s="37">
        <f t="shared" si="155"/>
        <v>1</v>
      </c>
      <c r="AO120" s="96">
        <f t="shared" si="156"/>
        <v>6641.4</v>
      </c>
      <c r="AP120" s="34">
        <f t="shared" si="190"/>
        <v>7.1031016042780744</v>
      </c>
      <c r="AQ120" s="37">
        <f t="shared" si="158"/>
        <v>20</v>
      </c>
      <c r="AR120" s="96">
        <f t="shared" si="159"/>
        <v>28868.75</v>
      </c>
      <c r="AS120" s="95"/>
      <c r="AT120" s="95"/>
      <c r="AU120" s="35">
        <f t="shared" si="191"/>
        <v>3.2249404633037451E-2</v>
      </c>
      <c r="AV120" s="35">
        <f t="shared" si="192"/>
        <v>1.5264602727863175</v>
      </c>
      <c r="AW120" s="35">
        <f t="shared" si="193"/>
        <v>3.2387962762502706E-2</v>
      </c>
      <c r="AX120" s="96">
        <f t="shared" si="247"/>
        <v>3200</v>
      </c>
      <c r="AY120" s="96">
        <f t="shared" si="247"/>
        <v>344147</v>
      </c>
      <c r="AZ120" s="33">
        <f t="shared" si="194"/>
        <v>0.99070164784234649</v>
      </c>
      <c r="BA120" s="36">
        <f t="shared" si="165"/>
        <v>0.95</v>
      </c>
      <c r="BB120" s="96">
        <f t="shared" si="166"/>
        <v>3200</v>
      </c>
      <c r="BC120" s="33">
        <f t="shared" si="195"/>
        <v>0.99070164784234649</v>
      </c>
      <c r="BD120" s="36">
        <f t="shared" si="168"/>
        <v>0.95</v>
      </c>
      <c r="BE120" s="96">
        <f t="shared" si="169"/>
        <v>189</v>
      </c>
      <c r="BF120" s="34">
        <f t="shared" si="196"/>
        <v>0.99945081607568864</v>
      </c>
      <c r="BG120" s="37">
        <f t="shared" si="171"/>
        <v>0.99</v>
      </c>
      <c r="BH120" s="96">
        <f t="shared" si="172"/>
        <v>56</v>
      </c>
      <c r="BI120" s="34">
        <f t="shared" si="197"/>
        <v>0.99983727883724105</v>
      </c>
      <c r="BJ120" s="37">
        <f t="shared" si="174"/>
        <v>0.99</v>
      </c>
      <c r="BK120" s="96">
        <f t="shared" si="248"/>
        <v>19</v>
      </c>
      <c r="BL120" s="96">
        <f t="shared" si="248"/>
        <v>298441</v>
      </c>
      <c r="BM120" s="34">
        <f t="shared" si="198"/>
        <v>0.9999363358251715</v>
      </c>
      <c r="BN120" s="37">
        <f t="shared" si="177"/>
        <v>0.99</v>
      </c>
    </row>
    <row r="121" spans="3:66" x14ac:dyDescent="0.25">
      <c r="C121" s="100">
        <f t="shared" si="129"/>
        <v>44774</v>
      </c>
      <c r="D121" s="95"/>
      <c r="E121" s="96">
        <f t="shared" si="244"/>
        <v>1083</v>
      </c>
      <c r="F121" s="96">
        <f t="shared" si="244"/>
        <v>1130</v>
      </c>
      <c r="G121" s="33">
        <f t="shared" si="178"/>
        <v>0.95840707964601768</v>
      </c>
      <c r="H121" s="36">
        <f t="shared" si="227"/>
        <v>0.95</v>
      </c>
      <c r="I121" s="96">
        <f t="shared" ref="I121:J121" si="269">SUM(I48:I59)</f>
        <v>44213</v>
      </c>
      <c r="J121" s="96">
        <f t="shared" si="269"/>
        <v>44213</v>
      </c>
      <c r="K121" s="33">
        <f t="shared" si="220"/>
        <v>1</v>
      </c>
      <c r="L121" s="36">
        <f t="shared" si="229"/>
        <v>0.97</v>
      </c>
      <c r="M121" s="96">
        <f t="shared" ref="M121:N121" si="270">SUM(M48:M59)</f>
        <v>1101</v>
      </c>
      <c r="N121" s="96">
        <f t="shared" si="270"/>
        <v>1101</v>
      </c>
      <c r="O121" s="33">
        <f t="shared" si="222"/>
        <v>1</v>
      </c>
      <c r="P121" s="36">
        <f t="shared" si="231"/>
        <v>0.75</v>
      </c>
      <c r="Q121" s="96">
        <f t="shared" si="134"/>
        <v>32</v>
      </c>
      <c r="R121" s="33">
        <f t="shared" si="223"/>
        <v>0.97045244690674048</v>
      </c>
      <c r="S121" s="36">
        <f t="shared" si="232"/>
        <v>0.9</v>
      </c>
      <c r="T121" s="96">
        <f t="shared" si="136"/>
        <v>0</v>
      </c>
      <c r="U121" s="33">
        <f t="shared" si="224"/>
        <v>1</v>
      </c>
      <c r="V121" s="36">
        <f t="shared" si="233"/>
        <v>0.99</v>
      </c>
      <c r="W121" s="96">
        <f t="shared" si="138"/>
        <v>0</v>
      </c>
      <c r="X121" s="33">
        <f t="shared" si="184"/>
        <v>1</v>
      </c>
      <c r="Y121" s="36">
        <f t="shared" si="140"/>
        <v>0.99</v>
      </c>
      <c r="Z121" s="96">
        <f t="shared" si="141"/>
        <v>1083</v>
      </c>
      <c r="AA121" s="33">
        <f t="shared" si="185"/>
        <v>1</v>
      </c>
      <c r="AB121" s="36">
        <f t="shared" si="143"/>
        <v>0.99</v>
      </c>
      <c r="AC121" s="96">
        <f t="shared" si="144"/>
        <v>44213</v>
      </c>
      <c r="AD121" s="33">
        <f t="shared" si="186"/>
        <v>1</v>
      </c>
      <c r="AE121" s="36">
        <f t="shared" si="146"/>
        <v>0.99</v>
      </c>
      <c r="AF121" s="96">
        <f t="shared" si="147"/>
        <v>1101</v>
      </c>
      <c r="AG121" s="33">
        <f t="shared" si="187"/>
        <v>1</v>
      </c>
      <c r="AH121" s="36">
        <f t="shared" si="149"/>
        <v>0.75</v>
      </c>
      <c r="AI121" s="96">
        <f t="shared" si="150"/>
        <v>15835</v>
      </c>
      <c r="AJ121" s="34">
        <f t="shared" si="188"/>
        <v>14.621421975992613</v>
      </c>
      <c r="AK121" s="37">
        <f t="shared" si="152"/>
        <v>20</v>
      </c>
      <c r="AL121" s="96">
        <f t="shared" si="153"/>
        <v>44213</v>
      </c>
      <c r="AM121" s="34">
        <f t="shared" si="189"/>
        <v>1</v>
      </c>
      <c r="AN121" s="37">
        <f t="shared" si="155"/>
        <v>1</v>
      </c>
      <c r="AO121" s="96">
        <f t="shared" si="156"/>
        <v>8817.4</v>
      </c>
      <c r="AP121" s="34">
        <f t="shared" si="190"/>
        <v>8.0085376930063568</v>
      </c>
      <c r="AQ121" s="37">
        <f t="shared" si="158"/>
        <v>20</v>
      </c>
      <c r="AR121" s="96">
        <f t="shared" si="159"/>
        <v>29059.416666666668</v>
      </c>
      <c r="AS121" s="95"/>
      <c r="AT121" s="95"/>
      <c r="AU121" s="35">
        <f t="shared" si="191"/>
        <v>3.7268470059905995E-2</v>
      </c>
      <c r="AV121" s="35">
        <f t="shared" si="192"/>
        <v>1.5214689443754605</v>
      </c>
      <c r="AW121" s="35">
        <f t="shared" si="193"/>
        <v>3.7887890614918283E-2</v>
      </c>
      <c r="AX121" s="96">
        <f t="shared" si="247"/>
        <v>3250</v>
      </c>
      <c r="AY121" s="96">
        <f t="shared" si="247"/>
        <v>346426</v>
      </c>
      <c r="AZ121" s="33">
        <f t="shared" si="194"/>
        <v>0.99061848706505862</v>
      </c>
      <c r="BA121" s="36">
        <f t="shared" si="165"/>
        <v>0.95</v>
      </c>
      <c r="BB121" s="96">
        <f t="shared" si="166"/>
        <v>3250</v>
      </c>
      <c r="BC121" s="33">
        <f t="shared" si="195"/>
        <v>0.99061848706505862</v>
      </c>
      <c r="BD121" s="36">
        <f t="shared" si="168"/>
        <v>0.95</v>
      </c>
      <c r="BE121" s="96">
        <f t="shared" si="169"/>
        <v>188</v>
      </c>
      <c r="BF121" s="34">
        <f t="shared" si="196"/>
        <v>0.99945731555945572</v>
      </c>
      <c r="BG121" s="37">
        <f t="shared" si="171"/>
        <v>0.99</v>
      </c>
      <c r="BH121" s="96">
        <f t="shared" si="172"/>
        <v>80</v>
      </c>
      <c r="BI121" s="34">
        <f t="shared" si="197"/>
        <v>0.99976907045083219</v>
      </c>
      <c r="BJ121" s="37">
        <f t="shared" si="174"/>
        <v>0.99</v>
      </c>
      <c r="BK121" s="96">
        <f t="shared" si="248"/>
        <v>20</v>
      </c>
      <c r="BL121" s="96">
        <f t="shared" si="248"/>
        <v>301261</v>
      </c>
      <c r="BM121" s="34">
        <f t="shared" si="198"/>
        <v>0.99993361238261835</v>
      </c>
      <c r="BN121" s="37">
        <f t="shared" si="177"/>
        <v>0.99</v>
      </c>
    </row>
    <row r="122" spans="3:66" x14ac:dyDescent="0.25">
      <c r="C122" s="100">
        <f t="shared" si="129"/>
        <v>44805</v>
      </c>
      <c r="D122" s="95"/>
      <c r="E122" s="96">
        <f t="shared" si="244"/>
        <v>1118</v>
      </c>
      <c r="F122" s="96">
        <f t="shared" si="244"/>
        <v>1151</v>
      </c>
      <c r="G122" s="33">
        <f t="shared" si="178"/>
        <v>0.97132927888792353</v>
      </c>
      <c r="H122" s="36">
        <f t="shared" si="227"/>
        <v>0.95</v>
      </c>
      <c r="I122" s="96">
        <f t="shared" ref="I122:J122" si="271">SUM(I49:I60)</f>
        <v>44210</v>
      </c>
      <c r="J122" s="96">
        <f t="shared" si="271"/>
        <v>44210</v>
      </c>
      <c r="K122" s="33">
        <f t="shared" si="220"/>
        <v>1</v>
      </c>
      <c r="L122" s="36">
        <f t="shared" si="229"/>
        <v>0.97</v>
      </c>
      <c r="M122" s="96">
        <f t="shared" ref="M122:N122" si="272">SUM(M49:M60)</f>
        <v>1240</v>
      </c>
      <c r="N122" s="96">
        <f t="shared" si="272"/>
        <v>1240</v>
      </c>
      <c r="O122" s="33">
        <f t="shared" si="222"/>
        <v>1</v>
      </c>
      <c r="P122" s="36">
        <f t="shared" si="231"/>
        <v>0.75</v>
      </c>
      <c r="Q122" s="96">
        <f t="shared" si="134"/>
        <v>36</v>
      </c>
      <c r="R122" s="33">
        <f t="shared" si="223"/>
        <v>0.96779964221824688</v>
      </c>
      <c r="S122" s="36">
        <f t="shared" si="232"/>
        <v>0.9</v>
      </c>
      <c r="T122" s="96">
        <f t="shared" si="136"/>
        <v>0</v>
      </c>
      <c r="U122" s="33">
        <f t="shared" si="224"/>
        <v>1</v>
      </c>
      <c r="V122" s="36">
        <f t="shared" si="233"/>
        <v>0.99</v>
      </c>
      <c r="W122" s="96">
        <f t="shared" si="138"/>
        <v>0</v>
      </c>
      <c r="X122" s="33">
        <f t="shared" si="184"/>
        <v>1</v>
      </c>
      <c r="Y122" s="36">
        <f t="shared" si="140"/>
        <v>0.99</v>
      </c>
      <c r="Z122" s="96">
        <f t="shared" si="141"/>
        <v>1118</v>
      </c>
      <c r="AA122" s="33">
        <f t="shared" si="185"/>
        <v>1</v>
      </c>
      <c r="AB122" s="36">
        <f t="shared" si="143"/>
        <v>0.99</v>
      </c>
      <c r="AC122" s="96">
        <f t="shared" si="144"/>
        <v>44210</v>
      </c>
      <c r="AD122" s="33">
        <f t="shared" si="186"/>
        <v>1</v>
      </c>
      <c r="AE122" s="36">
        <f t="shared" si="146"/>
        <v>0.99</v>
      </c>
      <c r="AF122" s="96">
        <f t="shared" si="147"/>
        <v>1240</v>
      </c>
      <c r="AG122" s="33">
        <f t="shared" si="187"/>
        <v>1</v>
      </c>
      <c r="AH122" s="36">
        <f t="shared" si="149"/>
        <v>0.75</v>
      </c>
      <c r="AI122" s="96">
        <f t="shared" si="150"/>
        <v>16488</v>
      </c>
      <c r="AJ122" s="34">
        <f t="shared" si="188"/>
        <v>14.747763864042934</v>
      </c>
      <c r="AK122" s="37">
        <f t="shared" si="152"/>
        <v>20</v>
      </c>
      <c r="AL122" s="96">
        <f t="shared" si="153"/>
        <v>44210</v>
      </c>
      <c r="AM122" s="34">
        <f t="shared" si="189"/>
        <v>1</v>
      </c>
      <c r="AN122" s="37">
        <f t="shared" si="155"/>
        <v>1</v>
      </c>
      <c r="AO122" s="96">
        <f t="shared" si="156"/>
        <v>10658</v>
      </c>
      <c r="AP122" s="34">
        <f t="shared" si="190"/>
        <v>8.5951612903225811</v>
      </c>
      <c r="AQ122" s="37">
        <f t="shared" si="158"/>
        <v>20</v>
      </c>
      <c r="AR122" s="96">
        <f t="shared" si="159"/>
        <v>29247.75</v>
      </c>
      <c r="AS122" s="95"/>
      <c r="AT122" s="95"/>
      <c r="AU122" s="35">
        <f t="shared" si="191"/>
        <v>3.8225162619346789E-2</v>
      </c>
      <c r="AV122" s="35">
        <f t="shared" si="192"/>
        <v>1.5115692660119155</v>
      </c>
      <c r="AW122" s="35">
        <f t="shared" si="193"/>
        <v>4.239642365652059E-2</v>
      </c>
      <c r="AX122" s="96">
        <f t="shared" si="247"/>
        <v>3123</v>
      </c>
      <c r="AY122" s="96">
        <f t="shared" si="247"/>
        <v>348714</v>
      </c>
      <c r="AZ122" s="33">
        <f t="shared" si="194"/>
        <v>0.99104423682444642</v>
      </c>
      <c r="BA122" s="36">
        <f t="shared" si="165"/>
        <v>0.95</v>
      </c>
      <c r="BB122" s="96">
        <f t="shared" si="166"/>
        <v>3123</v>
      </c>
      <c r="BC122" s="33">
        <f t="shared" si="195"/>
        <v>0.99104423682444642</v>
      </c>
      <c r="BD122" s="36">
        <f t="shared" si="168"/>
        <v>0.95</v>
      </c>
      <c r="BE122" s="96">
        <f t="shared" si="169"/>
        <v>185</v>
      </c>
      <c r="BF122" s="34">
        <f t="shared" si="196"/>
        <v>0.99946947928675078</v>
      </c>
      <c r="BG122" s="37">
        <f t="shared" si="171"/>
        <v>0.99</v>
      </c>
      <c r="BH122" s="96">
        <f t="shared" si="172"/>
        <v>82</v>
      </c>
      <c r="BI122" s="34">
        <f t="shared" si="197"/>
        <v>0.99976485027845163</v>
      </c>
      <c r="BJ122" s="37">
        <f t="shared" si="174"/>
        <v>0.99</v>
      </c>
      <c r="BK122" s="96">
        <f t="shared" si="248"/>
        <v>24</v>
      </c>
      <c r="BL122" s="96">
        <f t="shared" si="248"/>
        <v>304771</v>
      </c>
      <c r="BM122" s="34">
        <f t="shared" si="198"/>
        <v>0.99992125235012519</v>
      </c>
      <c r="BN122" s="37">
        <f t="shared" si="177"/>
        <v>0.99</v>
      </c>
    </row>
    <row r="123" spans="3:66" x14ac:dyDescent="0.25">
      <c r="C123" s="100">
        <f t="shared" si="129"/>
        <v>44835</v>
      </c>
      <c r="D123" s="95"/>
      <c r="E123" s="96">
        <f t="shared" si="244"/>
        <v>1129</v>
      </c>
      <c r="F123" s="96">
        <f t="shared" si="244"/>
        <v>1172</v>
      </c>
      <c r="G123" s="38">
        <f t="shared" si="178"/>
        <v>0.96331058020477811</v>
      </c>
      <c r="H123" s="36">
        <f t="shared" si="227"/>
        <v>0.95</v>
      </c>
      <c r="I123" s="96">
        <f t="shared" ref="I123:J123" si="273">SUM(I50:I61)</f>
        <v>44300</v>
      </c>
      <c r="J123" s="96">
        <f t="shared" si="273"/>
        <v>44300</v>
      </c>
      <c r="K123" s="33">
        <f t="shared" si="220"/>
        <v>1</v>
      </c>
      <c r="L123" s="36">
        <f t="shared" si="229"/>
        <v>0.97</v>
      </c>
      <c r="M123" s="96">
        <f t="shared" ref="M123:N123" si="274">SUM(M50:M61)</f>
        <v>1362</v>
      </c>
      <c r="N123" s="96">
        <f t="shared" si="274"/>
        <v>1362</v>
      </c>
      <c r="O123" s="33">
        <f t="shared" si="222"/>
        <v>1</v>
      </c>
      <c r="P123" s="36">
        <f t="shared" si="231"/>
        <v>0.75</v>
      </c>
      <c r="Q123" s="96">
        <f t="shared" si="134"/>
        <v>40</v>
      </c>
      <c r="R123" s="33">
        <f t="shared" si="223"/>
        <v>0.96457041629760853</v>
      </c>
      <c r="S123" s="36">
        <f t="shared" si="232"/>
        <v>0.9</v>
      </c>
      <c r="T123" s="96">
        <f t="shared" si="136"/>
        <v>0</v>
      </c>
      <c r="U123" s="33">
        <f t="shared" si="224"/>
        <v>1</v>
      </c>
      <c r="V123" s="36">
        <f t="shared" si="233"/>
        <v>0.99</v>
      </c>
      <c r="W123" s="96">
        <f t="shared" si="138"/>
        <v>0</v>
      </c>
      <c r="X123" s="33">
        <f t="shared" si="184"/>
        <v>1</v>
      </c>
      <c r="Y123" s="36">
        <f t="shared" si="140"/>
        <v>0.99</v>
      </c>
      <c r="Z123" s="96">
        <f t="shared" si="141"/>
        <v>1129</v>
      </c>
      <c r="AA123" s="38">
        <f t="shared" si="185"/>
        <v>1</v>
      </c>
      <c r="AB123" s="36">
        <f t="shared" si="143"/>
        <v>0.99</v>
      </c>
      <c r="AC123" s="96">
        <f t="shared" si="144"/>
        <v>44300</v>
      </c>
      <c r="AD123" s="33">
        <f t="shared" si="186"/>
        <v>1</v>
      </c>
      <c r="AE123" s="36">
        <f t="shared" si="146"/>
        <v>0.99</v>
      </c>
      <c r="AF123" s="96">
        <f t="shared" si="147"/>
        <v>1362</v>
      </c>
      <c r="AG123" s="33">
        <f t="shared" si="187"/>
        <v>1</v>
      </c>
      <c r="AH123" s="36">
        <f t="shared" si="149"/>
        <v>0.75</v>
      </c>
      <c r="AI123" s="96">
        <f t="shared" si="150"/>
        <v>16802</v>
      </c>
      <c r="AJ123" s="34">
        <f t="shared" si="188"/>
        <v>14.882196634189548</v>
      </c>
      <c r="AK123" s="37">
        <f t="shared" si="152"/>
        <v>20</v>
      </c>
      <c r="AL123" s="96">
        <f t="shared" si="153"/>
        <v>44300</v>
      </c>
      <c r="AM123" s="34">
        <f t="shared" si="189"/>
        <v>1</v>
      </c>
      <c r="AN123" s="37">
        <f t="shared" si="155"/>
        <v>1</v>
      </c>
      <c r="AO123" s="96">
        <f t="shared" si="156"/>
        <v>12241.6</v>
      </c>
      <c r="AP123" s="34">
        <f t="shared" si="190"/>
        <v>8.9879588839941267</v>
      </c>
      <c r="AQ123" s="37">
        <f t="shared" si="158"/>
        <v>20</v>
      </c>
      <c r="AR123" s="96">
        <f t="shared" si="159"/>
        <v>29445.25</v>
      </c>
      <c r="AS123" s="95"/>
      <c r="AT123" s="95"/>
      <c r="AU123" s="35">
        <f t="shared" si="191"/>
        <v>3.834234723766991E-2</v>
      </c>
      <c r="AV123" s="35">
        <f t="shared" si="192"/>
        <v>1.504487141389528</v>
      </c>
      <c r="AW123" s="35">
        <f t="shared" si="193"/>
        <v>4.6255338297348465E-2</v>
      </c>
      <c r="AX123" s="96">
        <f t="shared" si="247"/>
        <v>3078</v>
      </c>
      <c r="AY123" s="96">
        <f t="shared" si="247"/>
        <v>350974</v>
      </c>
      <c r="AZ123" s="33">
        <f t="shared" si="194"/>
        <v>0.99123011960999963</v>
      </c>
      <c r="BA123" s="36">
        <f t="shared" si="165"/>
        <v>0.95</v>
      </c>
      <c r="BB123" s="96">
        <f t="shared" si="166"/>
        <v>3078</v>
      </c>
      <c r="BC123" s="33">
        <f t="shared" si="195"/>
        <v>0.99123011960999963</v>
      </c>
      <c r="BD123" s="36">
        <f t="shared" si="168"/>
        <v>0.95</v>
      </c>
      <c r="BE123" s="96">
        <f t="shared" si="169"/>
        <v>177</v>
      </c>
      <c r="BF123" s="34">
        <f t="shared" si="196"/>
        <v>0.99949568913936648</v>
      </c>
      <c r="BG123" s="37">
        <f t="shared" si="171"/>
        <v>0.99</v>
      </c>
      <c r="BH123" s="96">
        <f t="shared" si="172"/>
        <v>85</v>
      </c>
      <c r="BI123" s="34">
        <f t="shared" si="197"/>
        <v>0.99975781681833986</v>
      </c>
      <c r="BJ123" s="37">
        <f t="shared" si="174"/>
        <v>0.99</v>
      </c>
      <c r="BK123" s="96">
        <f t="shared" si="248"/>
        <v>26</v>
      </c>
      <c r="BL123" s="96">
        <f t="shared" si="248"/>
        <v>306539</v>
      </c>
      <c r="BM123" s="34">
        <f t="shared" si="198"/>
        <v>0.99991518208123598</v>
      </c>
      <c r="BN123" s="37">
        <f t="shared" si="177"/>
        <v>0.99</v>
      </c>
    </row>
    <row r="124" spans="3:66" x14ac:dyDescent="0.25">
      <c r="C124" s="100">
        <f t="shared" si="129"/>
        <v>44866</v>
      </c>
      <c r="D124" s="95"/>
      <c r="E124" s="96">
        <f t="shared" si="244"/>
        <v>1198</v>
      </c>
      <c r="F124" s="96">
        <f t="shared" si="244"/>
        <v>1204</v>
      </c>
      <c r="G124" s="38">
        <f t="shared" si="178"/>
        <v>0.99501661129568109</v>
      </c>
      <c r="H124" s="36">
        <f t="shared" si="227"/>
        <v>0.95</v>
      </c>
      <c r="I124" s="96">
        <f t="shared" ref="I124:J124" si="275">SUM(I51:I62)</f>
        <v>44776</v>
      </c>
      <c r="J124" s="96">
        <f t="shared" si="275"/>
        <v>44776</v>
      </c>
      <c r="K124" s="33">
        <f t="shared" si="220"/>
        <v>1</v>
      </c>
      <c r="L124" s="36">
        <f t="shared" si="229"/>
        <v>0.97</v>
      </c>
      <c r="M124" s="96">
        <f t="shared" ref="M124:N124" si="276">SUM(M51:M62)</f>
        <v>1523</v>
      </c>
      <c r="N124" s="96">
        <f t="shared" si="276"/>
        <v>1523</v>
      </c>
      <c r="O124" s="33">
        <f t="shared" si="222"/>
        <v>1</v>
      </c>
      <c r="P124" s="36">
        <f t="shared" si="231"/>
        <v>0.75</v>
      </c>
      <c r="Q124" s="96">
        <f t="shared" si="134"/>
        <v>39</v>
      </c>
      <c r="R124" s="33">
        <f t="shared" si="223"/>
        <v>0.96744574290484142</v>
      </c>
      <c r="S124" s="36">
        <f t="shared" si="232"/>
        <v>0.9</v>
      </c>
      <c r="T124" s="96">
        <f t="shared" si="136"/>
        <v>0</v>
      </c>
      <c r="U124" s="33">
        <f t="shared" si="224"/>
        <v>1</v>
      </c>
      <c r="V124" s="36">
        <f t="shared" si="233"/>
        <v>0.99</v>
      </c>
      <c r="W124" s="96">
        <f t="shared" si="138"/>
        <v>0</v>
      </c>
      <c r="X124" s="33">
        <f t="shared" si="184"/>
        <v>1</v>
      </c>
      <c r="Y124" s="36">
        <f t="shared" si="140"/>
        <v>0.99</v>
      </c>
      <c r="Z124" s="96">
        <f t="shared" si="141"/>
        <v>1198</v>
      </c>
      <c r="AA124" s="33">
        <f t="shared" si="185"/>
        <v>1</v>
      </c>
      <c r="AB124" s="36">
        <f t="shared" si="143"/>
        <v>0.99</v>
      </c>
      <c r="AC124" s="96">
        <f t="shared" si="144"/>
        <v>44776</v>
      </c>
      <c r="AD124" s="33">
        <f t="shared" si="186"/>
        <v>1</v>
      </c>
      <c r="AE124" s="36">
        <f t="shared" si="146"/>
        <v>0.99</v>
      </c>
      <c r="AF124" s="96">
        <f t="shared" si="147"/>
        <v>1523</v>
      </c>
      <c r="AG124" s="33">
        <f t="shared" si="187"/>
        <v>1</v>
      </c>
      <c r="AH124" s="36">
        <f t="shared" si="149"/>
        <v>0.75</v>
      </c>
      <c r="AI124" s="96">
        <f t="shared" si="150"/>
        <v>17956</v>
      </c>
      <c r="AJ124" s="34">
        <f t="shared" si="188"/>
        <v>14.988313856427379</v>
      </c>
      <c r="AK124" s="37">
        <f t="shared" si="152"/>
        <v>20</v>
      </c>
      <c r="AL124" s="96">
        <f t="shared" si="153"/>
        <v>44776</v>
      </c>
      <c r="AM124" s="34">
        <f t="shared" si="189"/>
        <v>1</v>
      </c>
      <c r="AN124" s="37">
        <f t="shared" si="155"/>
        <v>1</v>
      </c>
      <c r="AO124" s="96">
        <f t="shared" si="156"/>
        <v>14182.6</v>
      </c>
      <c r="AP124" s="34">
        <f t="shared" si="190"/>
        <v>9.3122783978988846</v>
      </c>
      <c r="AQ124" s="37">
        <f t="shared" si="158"/>
        <v>20</v>
      </c>
      <c r="AR124" s="96">
        <f t="shared" si="159"/>
        <v>29641.833333333332</v>
      </c>
      <c r="AS124" s="95"/>
      <c r="AT124" s="95"/>
      <c r="AU124" s="35">
        <f t="shared" si="191"/>
        <v>4.0415853720248973E-2</v>
      </c>
      <c r="AV124" s="35">
        <f t="shared" si="192"/>
        <v>1.5105678348730118</v>
      </c>
      <c r="AW124" s="35">
        <f t="shared" si="193"/>
        <v>5.1380087826326533E-2</v>
      </c>
      <c r="AX124" s="96">
        <f t="shared" si="247"/>
        <v>3030</v>
      </c>
      <c r="AY124" s="96">
        <f t="shared" si="247"/>
        <v>353344</v>
      </c>
      <c r="AZ124" s="33">
        <f t="shared" si="194"/>
        <v>0.99142478717623617</v>
      </c>
      <c r="BA124" s="36">
        <f t="shared" si="165"/>
        <v>0.95</v>
      </c>
      <c r="BB124" s="96">
        <f t="shared" si="166"/>
        <v>3030</v>
      </c>
      <c r="BC124" s="33">
        <f t="shared" si="195"/>
        <v>0.99142478717623617</v>
      </c>
      <c r="BD124" s="36">
        <f t="shared" si="168"/>
        <v>0.95</v>
      </c>
      <c r="BE124" s="96">
        <f t="shared" si="169"/>
        <v>168</v>
      </c>
      <c r="BF124" s="34">
        <f t="shared" si="196"/>
        <v>0.9995245426553161</v>
      </c>
      <c r="BG124" s="37">
        <f t="shared" si="171"/>
        <v>0.99</v>
      </c>
      <c r="BH124" s="96">
        <f t="shared" si="172"/>
        <v>75</v>
      </c>
      <c r="BI124" s="34">
        <f t="shared" si="197"/>
        <v>0.99978774225683753</v>
      </c>
      <c r="BJ124" s="37">
        <f t="shared" si="174"/>
        <v>0.99</v>
      </c>
      <c r="BK124" s="96">
        <f t="shared" si="248"/>
        <v>28</v>
      </c>
      <c r="BL124" s="96">
        <f t="shared" si="248"/>
        <v>309775</v>
      </c>
      <c r="BM124" s="34">
        <f t="shared" si="198"/>
        <v>0.99990961181502702</v>
      </c>
      <c r="BN124" s="37">
        <f t="shared" si="177"/>
        <v>0.99</v>
      </c>
    </row>
    <row r="125" spans="3:66" x14ac:dyDescent="0.25">
      <c r="C125" s="100">
        <f t="shared" si="129"/>
        <v>44896</v>
      </c>
      <c r="D125" s="95"/>
      <c r="E125" s="96">
        <f t="shared" si="244"/>
        <v>1221</v>
      </c>
      <c r="F125" s="96">
        <f t="shared" si="244"/>
        <v>1227</v>
      </c>
      <c r="G125" s="38">
        <f t="shared" si="178"/>
        <v>0.99511002444987773</v>
      </c>
      <c r="H125" s="36">
        <f t="shared" si="227"/>
        <v>0.95</v>
      </c>
      <c r="I125" s="96">
        <f t="shared" ref="I125:J125" si="277">SUM(I52:I63)</f>
        <v>45160</v>
      </c>
      <c r="J125" s="96">
        <f t="shared" si="277"/>
        <v>45160</v>
      </c>
      <c r="K125" s="33">
        <f t="shared" si="220"/>
        <v>1</v>
      </c>
      <c r="L125" s="36">
        <f t="shared" si="229"/>
        <v>0.97</v>
      </c>
      <c r="M125" s="96">
        <f t="shared" ref="M125:N125" si="278">SUM(M52:M63)</f>
        <v>1690</v>
      </c>
      <c r="N125" s="96">
        <f t="shared" si="278"/>
        <v>1690</v>
      </c>
      <c r="O125" s="33">
        <f t="shared" si="222"/>
        <v>1</v>
      </c>
      <c r="P125" s="36">
        <f t="shared" si="231"/>
        <v>0.75</v>
      </c>
      <c r="Q125" s="96">
        <f t="shared" si="134"/>
        <v>40</v>
      </c>
      <c r="R125" s="33">
        <f t="shared" si="223"/>
        <v>0.96723996723996719</v>
      </c>
      <c r="S125" s="36">
        <f t="shared" si="232"/>
        <v>0.9</v>
      </c>
      <c r="T125" s="96">
        <f t="shared" si="136"/>
        <v>0</v>
      </c>
      <c r="U125" s="33">
        <f t="shared" si="224"/>
        <v>1</v>
      </c>
      <c r="V125" s="36">
        <f t="shared" si="233"/>
        <v>0.99</v>
      </c>
      <c r="W125" s="96">
        <f t="shared" si="138"/>
        <v>0</v>
      </c>
      <c r="X125" s="33">
        <f t="shared" si="184"/>
        <v>1</v>
      </c>
      <c r="Y125" s="36">
        <f t="shared" si="140"/>
        <v>0.99</v>
      </c>
      <c r="Z125" s="96">
        <f t="shared" si="141"/>
        <v>1221</v>
      </c>
      <c r="AA125" s="33">
        <f t="shared" si="185"/>
        <v>1</v>
      </c>
      <c r="AB125" s="36">
        <f t="shared" si="143"/>
        <v>0.99</v>
      </c>
      <c r="AC125" s="96">
        <f t="shared" si="144"/>
        <v>45160</v>
      </c>
      <c r="AD125" s="33">
        <f t="shared" si="186"/>
        <v>1</v>
      </c>
      <c r="AE125" s="36">
        <f t="shared" si="146"/>
        <v>0.99</v>
      </c>
      <c r="AF125" s="96">
        <f t="shared" si="147"/>
        <v>1690</v>
      </c>
      <c r="AG125" s="33">
        <f t="shared" si="187"/>
        <v>1</v>
      </c>
      <c r="AH125" s="36">
        <f t="shared" si="149"/>
        <v>0.75</v>
      </c>
      <c r="AI125" s="96">
        <f t="shared" si="150"/>
        <v>18206</v>
      </c>
      <c r="AJ125" s="34">
        <f t="shared" si="188"/>
        <v>14.910728910728912</v>
      </c>
      <c r="AK125" s="37">
        <f t="shared" si="152"/>
        <v>20</v>
      </c>
      <c r="AL125" s="96">
        <f t="shared" si="153"/>
        <v>45160</v>
      </c>
      <c r="AM125" s="34">
        <f t="shared" si="189"/>
        <v>1</v>
      </c>
      <c r="AN125" s="37">
        <f t="shared" si="155"/>
        <v>1</v>
      </c>
      <c r="AO125" s="96">
        <f t="shared" si="156"/>
        <v>17596.400000000001</v>
      </c>
      <c r="AP125" s="34">
        <f t="shared" si="190"/>
        <v>10.412071005917161</v>
      </c>
      <c r="AQ125" s="37">
        <f t="shared" si="158"/>
        <v>20</v>
      </c>
      <c r="AR125" s="96">
        <f t="shared" si="159"/>
        <v>29842.083333333332</v>
      </c>
      <c r="AS125" s="95"/>
      <c r="AT125" s="95"/>
      <c r="AU125" s="35">
        <f t="shared" si="191"/>
        <v>4.091537398249117E-2</v>
      </c>
      <c r="AV125" s="35">
        <f t="shared" si="192"/>
        <v>1.5132991720305498</v>
      </c>
      <c r="AW125" s="35">
        <f t="shared" si="193"/>
        <v>5.6631434914340771E-2</v>
      </c>
      <c r="AX125" s="96">
        <f t="shared" si="247"/>
        <v>2961</v>
      </c>
      <c r="AY125" s="96">
        <f t="shared" si="247"/>
        <v>355703</v>
      </c>
      <c r="AZ125" s="33">
        <f t="shared" si="194"/>
        <v>0.99167563950824145</v>
      </c>
      <c r="BA125" s="36">
        <f t="shared" si="165"/>
        <v>0.95</v>
      </c>
      <c r="BB125" s="96">
        <f t="shared" si="166"/>
        <v>2961</v>
      </c>
      <c r="BC125" s="33">
        <f t="shared" si="195"/>
        <v>0.99167563950824145</v>
      </c>
      <c r="BD125" s="36">
        <f t="shared" si="168"/>
        <v>0.95</v>
      </c>
      <c r="BE125" s="96">
        <f t="shared" si="169"/>
        <v>165</v>
      </c>
      <c r="BF125" s="34">
        <f t="shared" si="196"/>
        <v>0.99953612986114826</v>
      </c>
      <c r="BG125" s="37">
        <f t="shared" si="171"/>
        <v>0.99</v>
      </c>
      <c r="BH125" s="96">
        <f t="shared" si="172"/>
        <v>96</v>
      </c>
      <c r="BI125" s="34">
        <f t="shared" si="197"/>
        <v>0.99973011191921346</v>
      </c>
      <c r="BJ125" s="37">
        <f t="shared" si="174"/>
        <v>0.99</v>
      </c>
      <c r="BK125" s="96">
        <f t="shared" si="248"/>
        <v>33</v>
      </c>
      <c r="BL125" s="96">
        <f t="shared" si="248"/>
        <v>312270</v>
      </c>
      <c r="BM125" s="34">
        <f t="shared" si="198"/>
        <v>0.99989432222115482</v>
      </c>
      <c r="BN125" s="37">
        <f t="shared" si="177"/>
        <v>0.99</v>
      </c>
    </row>
    <row r="126" spans="3:66" x14ac:dyDescent="0.25">
      <c r="C126" s="99">
        <f t="shared" si="129"/>
        <v>44927</v>
      </c>
      <c r="D126" s="95"/>
      <c r="E126" s="96">
        <f t="shared" ref="E126:F126" si="279">SUM(E53:E64)</f>
        <v>1231</v>
      </c>
      <c r="F126" s="96">
        <f t="shared" si="279"/>
        <v>1229</v>
      </c>
      <c r="G126" s="38">
        <f t="shared" ref="G126:G137" si="280">E126/F126*1</f>
        <v>1.0016273393002442</v>
      </c>
      <c r="H126" s="36">
        <f t="shared" si="227"/>
        <v>0.95</v>
      </c>
      <c r="I126" s="96">
        <f t="shared" ref="I126:J126" si="281">SUM(I53:I64)</f>
        <v>44775</v>
      </c>
      <c r="J126" s="96">
        <f t="shared" si="281"/>
        <v>44775</v>
      </c>
      <c r="K126" s="33">
        <f t="shared" ref="K126:K137" si="282">I126/J126*1</f>
        <v>1</v>
      </c>
      <c r="L126" s="36">
        <f t="shared" si="229"/>
        <v>0.97</v>
      </c>
      <c r="M126" s="96">
        <f t="shared" ref="M126:N126" si="283">SUM(M53:M64)</f>
        <v>1839</v>
      </c>
      <c r="N126" s="96">
        <f t="shared" si="283"/>
        <v>1839</v>
      </c>
      <c r="O126" s="33">
        <f t="shared" ref="O126:O137" si="284">M126/N126*1</f>
        <v>1</v>
      </c>
      <c r="P126" s="36">
        <f t="shared" si="231"/>
        <v>0.75</v>
      </c>
      <c r="Q126" s="96">
        <f t="shared" si="134"/>
        <v>45</v>
      </c>
      <c r="R126" s="33">
        <f t="shared" ref="R126:R137" si="285">(1-Q126/E126)*1</f>
        <v>0.96344435418359053</v>
      </c>
      <c r="S126" s="36">
        <f t="shared" si="232"/>
        <v>0.9</v>
      </c>
      <c r="T126" s="96">
        <f t="shared" si="136"/>
        <v>0</v>
      </c>
      <c r="U126" s="33">
        <f t="shared" ref="U126:U137" si="286">(1-T126/I126)*1</f>
        <v>1</v>
      </c>
      <c r="V126" s="36">
        <f t="shared" si="233"/>
        <v>0.99</v>
      </c>
      <c r="W126" s="96">
        <f t="shared" si="138"/>
        <v>0</v>
      </c>
      <c r="X126" s="33">
        <f t="shared" ref="X126:X137" si="287">(1-W126/M126)*1</f>
        <v>1</v>
      </c>
      <c r="Y126" s="36">
        <f t="shared" si="140"/>
        <v>0.99</v>
      </c>
      <c r="Z126" s="96">
        <f t="shared" si="141"/>
        <v>1231</v>
      </c>
      <c r="AA126" s="33">
        <f t="shared" ref="AA126:AA137" si="288">Z126/E126*1</f>
        <v>1</v>
      </c>
      <c r="AB126" s="36">
        <f t="shared" si="143"/>
        <v>0.99</v>
      </c>
      <c r="AC126" s="96">
        <f t="shared" si="144"/>
        <v>44775</v>
      </c>
      <c r="AD126" s="33">
        <f t="shared" ref="AD126:AD137" si="289">AC126/I126*1</f>
        <v>1</v>
      </c>
      <c r="AE126" s="36">
        <f t="shared" si="146"/>
        <v>0.99</v>
      </c>
      <c r="AF126" s="96">
        <f t="shared" si="147"/>
        <v>1839</v>
      </c>
      <c r="AG126" s="33">
        <f t="shared" ref="AG126:AG137" si="290">AF126/M126*1</f>
        <v>1</v>
      </c>
      <c r="AH126" s="36">
        <f t="shared" si="149"/>
        <v>0.75</v>
      </c>
      <c r="AI126" s="96">
        <f t="shared" si="150"/>
        <v>18155</v>
      </c>
      <c r="AJ126" s="34">
        <f t="shared" ref="AJ126:AJ137" si="291">AI126/E126</f>
        <v>14.748172217709179</v>
      </c>
      <c r="AK126" s="37">
        <f t="shared" si="152"/>
        <v>20</v>
      </c>
      <c r="AL126" s="96">
        <f t="shared" si="153"/>
        <v>44775</v>
      </c>
      <c r="AM126" s="34">
        <f t="shared" ref="AM126:AM137" si="292">AL126/I126</f>
        <v>1</v>
      </c>
      <c r="AN126" s="37">
        <f t="shared" si="155"/>
        <v>1</v>
      </c>
      <c r="AO126" s="96">
        <f t="shared" si="156"/>
        <v>20816.600000000002</v>
      </c>
      <c r="AP126" s="34">
        <f t="shared" ref="AP126:AP137" si="293">AO126/M126</f>
        <v>11.31952147906471</v>
      </c>
      <c r="AQ126" s="37">
        <f t="shared" si="158"/>
        <v>20</v>
      </c>
      <c r="AR126" s="96">
        <f t="shared" si="159"/>
        <v>30055.166666666668</v>
      </c>
      <c r="AS126" s="95"/>
      <c r="AT126" s="95"/>
      <c r="AU126" s="35">
        <f t="shared" ref="AU126:AU137" si="294">E126/AR126</f>
        <v>4.0958016092629661E-2</v>
      </c>
      <c r="AV126" s="35">
        <f t="shared" ref="AV126:AV137" si="295">I126/AR126</f>
        <v>1.4897604959768425</v>
      </c>
      <c r="AW126" s="35">
        <f t="shared" ref="AW126:AW137" si="296">M126/AR126</f>
        <v>6.1187483017340331E-2</v>
      </c>
      <c r="AX126" s="96">
        <f t="shared" ref="AX126:AY126" si="297">SUM(AX53:AX64)</f>
        <v>2939</v>
      </c>
      <c r="AY126" s="96">
        <f t="shared" si="297"/>
        <v>358106</v>
      </c>
      <c r="AZ126" s="33">
        <f t="shared" ref="AZ126:AZ137" si="298">(1-AX126/AY126)*1</f>
        <v>0.99179293281877434</v>
      </c>
      <c r="BA126" s="36">
        <f t="shared" si="165"/>
        <v>0.95</v>
      </c>
      <c r="BB126" s="96">
        <f t="shared" si="166"/>
        <v>2939</v>
      </c>
      <c r="BC126" s="33">
        <f t="shared" ref="BC126:BC137" si="299">(1-BB126/AY126)*1</f>
        <v>0.99179293281877434</v>
      </c>
      <c r="BD126" s="36">
        <f t="shared" si="168"/>
        <v>0.95</v>
      </c>
      <c r="BE126" s="96">
        <f t="shared" si="169"/>
        <v>173</v>
      </c>
      <c r="BF126" s="34">
        <f t="shared" ref="BF126:BF137" si="300">1-BE126/AY126</f>
        <v>0.99951690281648453</v>
      </c>
      <c r="BG126" s="37">
        <f t="shared" si="171"/>
        <v>0.99</v>
      </c>
      <c r="BH126" s="96">
        <f t="shared" si="172"/>
        <v>98</v>
      </c>
      <c r="BI126" s="34">
        <f t="shared" ref="BI126:BI137" si="301">1-BH126/AY126</f>
        <v>0.99972633801165023</v>
      </c>
      <c r="BJ126" s="37">
        <f t="shared" si="174"/>
        <v>0.99</v>
      </c>
      <c r="BK126" s="96">
        <f t="shared" ref="BK126:BL126" si="302">SUM(BK53:BK64)</f>
        <v>36</v>
      </c>
      <c r="BL126" s="96">
        <f t="shared" si="302"/>
        <v>314468</v>
      </c>
      <c r="BM126" s="34">
        <f t="shared" ref="BM126:BM137" si="303">1-BK126/BL126</f>
        <v>0.9998855209433074</v>
      </c>
      <c r="BN126" s="37">
        <f t="shared" si="177"/>
        <v>0.99</v>
      </c>
    </row>
    <row r="127" spans="3:66" x14ac:dyDescent="0.25">
      <c r="C127" s="99">
        <f t="shared" si="129"/>
        <v>44958</v>
      </c>
      <c r="D127" s="95"/>
      <c r="E127" s="96">
        <f t="shared" ref="E127:F127" si="304">SUM(E54:E65)</f>
        <v>1250</v>
      </c>
      <c r="F127" s="96">
        <f t="shared" si="304"/>
        <v>1227</v>
      </c>
      <c r="G127" s="38">
        <f t="shared" si="280"/>
        <v>1.0187449062754685</v>
      </c>
      <c r="H127" s="36">
        <f t="shared" si="227"/>
        <v>0.95</v>
      </c>
      <c r="I127" s="96">
        <f t="shared" ref="I127:J127" si="305">SUM(I54:I65)</f>
        <v>44505</v>
      </c>
      <c r="J127" s="96">
        <f t="shared" si="305"/>
        <v>44505</v>
      </c>
      <c r="K127" s="33">
        <f t="shared" si="282"/>
        <v>1</v>
      </c>
      <c r="L127" s="36">
        <f t="shared" si="229"/>
        <v>0.97</v>
      </c>
      <c r="M127" s="96">
        <f t="shared" ref="M127:N127" si="306">SUM(M54:M65)</f>
        <v>1976</v>
      </c>
      <c r="N127" s="96">
        <f t="shared" si="306"/>
        <v>1976</v>
      </c>
      <c r="O127" s="33">
        <f t="shared" si="284"/>
        <v>1</v>
      </c>
      <c r="P127" s="36">
        <f t="shared" si="231"/>
        <v>0.75</v>
      </c>
      <c r="Q127" s="96">
        <f t="shared" si="134"/>
        <v>47</v>
      </c>
      <c r="R127" s="33">
        <f t="shared" si="285"/>
        <v>0.96240000000000003</v>
      </c>
      <c r="S127" s="36">
        <f t="shared" si="232"/>
        <v>0.9</v>
      </c>
      <c r="T127" s="96">
        <f t="shared" si="136"/>
        <v>0</v>
      </c>
      <c r="U127" s="33">
        <f t="shared" si="286"/>
        <v>1</v>
      </c>
      <c r="V127" s="36">
        <f t="shared" si="233"/>
        <v>0.99</v>
      </c>
      <c r="W127" s="96">
        <f t="shared" si="138"/>
        <v>0</v>
      </c>
      <c r="X127" s="33">
        <f t="shared" si="287"/>
        <v>1</v>
      </c>
      <c r="Y127" s="36">
        <f t="shared" si="140"/>
        <v>0.99</v>
      </c>
      <c r="Z127" s="96">
        <f t="shared" si="141"/>
        <v>1250</v>
      </c>
      <c r="AA127" s="33">
        <f t="shared" si="288"/>
        <v>1</v>
      </c>
      <c r="AB127" s="36">
        <f t="shared" si="143"/>
        <v>0.99</v>
      </c>
      <c r="AC127" s="96">
        <f t="shared" si="144"/>
        <v>44505</v>
      </c>
      <c r="AD127" s="33">
        <f t="shared" si="289"/>
        <v>1</v>
      </c>
      <c r="AE127" s="36">
        <f t="shared" si="146"/>
        <v>0.99</v>
      </c>
      <c r="AF127" s="96">
        <f t="shared" si="147"/>
        <v>1976</v>
      </c>
      <c r="AG127" s="33">
        <f t="shared" si="290"/>
        <v>1</v>
      </c>
      <c r="AH127" s="36">
        <f t="shared" si="149"/>
        <v>0.75</v>
      </c>
      <c r="AI127" s="96">
        <f t="shared" si="150"/>
        <v>18030</v>
      </c>
      <c r="AJ127" s="34">
        <f t="shared" si="291"/>
        <v>14.423999999999999</v>
      </c>
      <c r="AK127" s="37">
        <f t="shared" si="152"/>
        <v>20</v>
      </c>
      <c r="AL127" s="96">
        <f t="shared" si="153"/>
        <v>44505</v>
      </c>
      <c r="AM127" s="34">
        <f t="shared" si="292"/>
        <v>1</v>
      </c>
      <c r="AN127" s="37">
        <f t="shared" si="155"/>
        <v>1</v>
      </c>
      <c r="AO127" s="96">
        <f t="shared" si="156"/>
        <v>24031.4</v>
      </c>
      <c r="AP127" s="34">
        <f t="shared" si="293"/>
        <v>12.161639676113362</v>
      </c>
      <c r="AQ127" s="37">
        <f t="shared" si="158"/>
        <v>20</v>
      </c>
      <c r="AR127" s="96">
        <f t="shared" si="159"/>
        <v>30272.166666666668</v>
      </c>
      <c r="AS127" s="95"/>
      <c r="AT127" s="95"/>
      <c r="AU127" s="35">
        <f t="shared" si="294"/>
        <v>4.1292055958994232E-2</v>
      </c>
      <c r="AV127" s="35">
        <f t="shared" si="295"/>
        <v>1.4701623603640308</v>
      </c>
      <c r="AW127" s="35">
        <f t="shared" si="296"/>
        <v>6.5274482059978087E-2</v>
      </c>
      <c r="AX127" s="96">
        <f t="shared" ref="AX127:AY127" si="307">SUM(AX54:AX65)</f>
        <v>2981</v>
      </c>
      <c r="AY127" s="96">
        <f t="shared" si="307"/>
        <v>360663</v>
      </c>
      <c r="AZ127" s="33">
        <f t="shared" si="298"/>
        <v>0.99173466643376229</v>
      </c>
      <c r="BA127" s="36">
        <f t="shared" si="165"/>
        <v>0.95</v>
      </c>
      <c r="BB127" s="96">
        <f t="shared" si="166"/>
        <v>2981</v>
      </c>
      <c r="BC127" s="33">
        <f t="shared" si="299"/>
        <v>0.99173466643376229</v>
      </c>
      <c r="BD127" s="36">
        <f t="shared" si="168"/>
        <v>0.95</v>
      </c>
      <c r="BE127" s="96">
        <f t="shared" si="169"/>
        <v>179</v>
      </c>
      <c r="BF127" s="34">
        <f t="shared" si="300"/>
        <v>0.99950369181202392</v>
      </c>
      <c r="BG127" s="37">
        <f t="shared" si="171"/>
        <v>0.99</v>
      </c>
      <c r="BH127" s="96">
        <f t="shared" si="172"/>
        <v>96</v>
      </c>
      <c r="BI127" s="34">
        <f t="shared" si="301"/>
        <v>0.99973382354164408</v>
      </c>
      <c r="BJ127" s="37">
        <f t="shared" si="174"/>
        <v>0.99</v>
      </c>
      <c r="BK127" s="96">
        <f t="shared" ref="BK127:BL127" si="308">SUM(BK54:BK65)</f>
        <v>39</v>
      </c>
      <c r="BL127" s="96">
        <f t="shared" si="308"/>
        <v>318876</v>
      </c>
      <c r="BM127" s="34">
        <f t="shared" si="303"/>
        <v>0.9998776954051104</v>
      </c>
      <c r="BN127" s="37">
        <f t="shared" si="177"/>
        <v>0.99</v>
      </c>
    </row>
    <row r="128" spans="3:66" x14ac:dyDescent="0.25">
      <c r="C128" s="99">
        <f t="shared" si="129"/>
        <v>44986</v>
      </c>
      <c r="D128" s="95"/>
      <c r="E128" s="96">
        <f t="shared" ref="E128:F128" si="309">SUM(E55:E66)</f>
        <v>1252</v>
      </c>
      <c r="F128" s="96">
        <f t="shared" si="309"/>
        <v>1254</v>
      </c>
      <c r="G128" s="38">
        <f t="shared" si="280"/>
        <v>0.99840510366826152</v>
      </c>
      <c r="H128" s="36">
        <f t="shared" si="227"/>
        <v>0.95</v>
      </c>
      <c r="I128" s="96">
        <f t="shared" ref="I128:J128" si="310">SUM(I55:I66)</f>
        <v>44183</v>
      </c>
      <c r="J128" s="96">
        <f t="shared" si="310"/>
        <v>44183</v>
      </c>
      <c r="K128" s="33">
        <f t="shared" si="282"/>
        <v>1</v>
      </c>
      <c r="L128" s="36">
        <f t="shared" si="229"/>
        <v>0.97</v>
      </c>
      <c r="M128" s="96">
        <f t="shared" ref="M128:N128" si="311">SUM(M55:M66)</f>
        <v>2155</v>
      </c>
      <c r="N128" s="96">
        <f t="shared" si="311"/>
        <v>2155</v>
      </c>
      <c r="O128" s="33">
        <f t="shared" si="284"/>
        <v>1</v>
      </c>
      <c r="P128" s="36">
        <f t="shared" si="231"/>
        <v>0.75</v>
      </c>
      <c r="Q128" s="96">
        <f t="shared" si="134"/>
        <v>47</v>
      </c>
      <c r="R128" s="33">
        <f t="shared" si="285"/>
        <v>0.96246006389776362</v>
      </c>
      <c r="S128" s="36">
        <f t="shared" si="232"/>
        <v>0.9</v>
      </c>
      <c r="T128" s="96">
        <f t="shared" si="136"/>
        <v>0</v>
      </c>
      <c r="U128" s="33">
        <f t="shared" si="286"/>
        <v>1</v>
      </c>
      <c r="V128" s="36">
        <f t="shared" si="233"/>
        <v>0.99</v>
      </c>
      <c r="W128" s="96">
        <f t="shared" si="138"/>
        <v>0</v>
      </c>
      <c r="X128" s="33">
        <f t="shared" si="287"/>
        <v>1</v>
      </c>
      <c r="Y128" s="36">
        <f t="shared" si="140"/>
        <v>0.99</v>
      </c>
      <c r="Z128" s="96">
        <f t="shared" si="141"/>
        <v>1252</v>
      </c>
      <c r="AA128" s="33">
        <f t="shared" si="288"/>
        <v>1</v>
      </c>
      <c r="AB128" s="36">
        <f t="shared" si="143"/>
        <v>0.99</v>
      </c>
      <c r="AC128" s="96">
        <f t="shared" si="144"/>
        <v>44183</v>
      </c>
      <c r="AD128" s="33">
        <f t="shared" si="289"/>
        <v>1</v>
      </c>
      <c r="AE128" s="36">
        <f t="shared" si="146"/>
        <v>0.99</v>
      </c>
      <c r="AF128" s="96">
        <f t="shared" si="147"/>
        <v>2155</v>
      </c>
      <c r="AG128" s="33">
        <f t="shared" si="290"/>
        <v>1</v>
      </c>
      <c r="AH128" s="36">
        <f t="shared" si="149"/>
        <v>0.75</v>
      </c>
      <c r="AI128" s="96">
        <f t="shared" si="150"/>
        <v>17727</v>
      </c>
      <c r="AJ128" s="34">
        <f t="shared" si="291"/>
        <v>14.158945686900958</v>
      </c>
      <c r="AK128" s="37">
        <f t="shared" si="152"/>
        <v>20</v>
      </c>
      <c r="AL128" s="96">
        <f t="shared" si="153"/>
        <v>44183</v>
      </c>
      <c r="AM128" s="34">
        <f t="shared" si="292"/>
        <v>1</v>
      </c>
      <c r="AN128" s="37">
        <f t="shared" si="155"/>
        <v>1</v>
      </c>
      <c r="AO128" s="96">
        <f t="shared" si="156"/>
        <v>27968.7</v>
      </c>
      <c r="AP128" s="34">
        <f t="shared" si="293"/>
        <v>12.978515081206497</v>
      </c>
      <c r="AQ128" s="37">
        <f t="shared" si="158"/>
        <v>20</v>
      </c>
      <c r="AR128" s="96">
        <f t="shared" si="159"/>
        <v>30504.5</v>
      </c>
      <c r="AS128" s="95"/>
      <c r="AT128" s="95"/>
      <c r="AU128" s="35">
        <f t="shared" si="294"/>
        <v>4.1043124784867803E-2</v>
      </c>
      <c r="AV128" s="35">
        <f t="shared" si="295"/>
        <v>1.4484092510941009</v>
      </c>
      <c r="AW128" s="35">
        <f t="shared" si="296"/>
        <v>7.0645314625710956E-2</v>
      </c>
      <c r="AX128" s="96">
        <f t="shared" ref="AX128:AY128" si="312">SUM(AX55:AX66)</f>
        <v>2967</v>
      </c>
      <c r="AY128" s="96">
        <f t="shared" si="312"/>
        <v>363268</v>
      </c>
      <c r="AZ128" s="33">
        <f t="shared" si="298"/>
        <v>0.99183247629849036</v>
      </c>
      <c r="BA128" s="36">
        <f t="shared" si="165"/>
        <v>0.95</v>
      </c>
      <c r="BB128" s="96">
        <f t="shared" si="166"/>
        <v>2967</v>
      </c>
      <c r="BC128" s="33">
        <f t="shared" si="299"/>
        <v>0.99183247629849036</v>
      </c>
      <c r="BD128" s="36">
        <f t="shared" si="168"/>
        <v>0.95</v>
      </c>
      <c r="BE128" s="96">
        <f t="shared" si="169"/>
        <v>188</v>
      </c>
      <c r="BF128" s="34">
        <f t="shared" si="300"/>
        <v>0.9994824757479327</v>
      </c>
      <c r="BG128" s="37">
        <f t="shared" si="171"/>
        <v>0.99</v>
      </c>
      <c r="BH128" s="96">
        <f t="shared" si="172"/>
        <v>98</v>
      </c>
      <c r="BI128" s="34">
        <f t="shared" si="301"/>
        <v>0.99973022671966705</v>
      </c>
      <c r="BJ128" s="37">
        <f t="shared" si="174"/>
        <v>0.99</v>
      </c>
      <c r="BK128" s="96">
        <f t="shared" ref="BK128:BL128" si="313">SUM(BK55:BK66)</f>
        <v>37</v>
      </c>
      <c r="BL128" s="96">
        <f t="shared" si="313"/>
        <v>322473</v>
      </c>
      <c r="BM128" s="34">
        <f t="shared" si="303"/>
        <v>0.99988526171183323</v>
      </c>
      <c r="BN128" s="37">
        <f t="shared" si="177"/>
        <v>0.99</v>
      </c>
    </row>
    <row r="129" spans="3:66" x14ac:dyDescent="0.25">
      <c r="C129" s="99">
        <f t="shared" si="129"/>
        <v>45017</v>
      </c>
      <c r="D129" s="95"/>
      <c r="E129" s="96">
        <f t="shared" ref="E129:F129" si="314">SUM(E56:E67)</f>
        <v>1263</v>
      </c>
      <c r="F129" s="96">
        <f t="shared" si="314"/>
        <v>1274</v>
      </c>
      <c r="G129" s="38">
        <f t="shared" si="280"/>
        <v>0.99136577708006279</v>
      </c>
      <c r="H129" s="36">
        <f t="shared" si="227"/>
        <v>0.95</v>
      </c>
      <c r="I129" s="96">
        <f t="shared" ref="I129:J129" si="315">SUM(I56:I67)</f>
        <v>43832</v>
      </c>
      <c r="J129" s="96">
        <f t="shared" si="315"/>
        <v>43832</v>
      </c>
      <c r="K129" s="33">
        <f t="shared" si="282"/>
        <v>1</v>
      </c>
      <c r="L129" s="36">
        <f t="shared" si="229"/>
        <v>0.97</v>
      </c>
      <c r="M129" s="96">
        <f t="shared" ref="M129:N129" si="316">SUM(M56:M67)</f>
        <v>2264</v>
      </c>
      <c r="N129" s="96">
        <f t="shared" si="316"/>
        <v>2264</v>
      </c>
      <c r="O129" s="33">
        <f t="shared" si="284"/>
        <v>1</v>
      </c>
      <c r="P129" s="36">
        <f t="shared" si="231"/>
        <v>0.75</v>
      </c>
      <c r="Q129" s="96">
        <f t="shared" si="134"/>
        <v>47</v>
      </c>
      <c r="R129" s="33">
        <f t="shared" si="285"/>
        <v>0.96278701504354713</v>
      </c>
      <c r="S129" s="36">
        <f t="shared" si="232"/>
        <v>0.9</v>
      </c>
      <c r="T129" s="96">
        <f t="shared" si="136"/>
        <v>0</v>
      </c>
      <c r="U129" s="33">
        <f t="shared" si="286"/>
        <v>1</v>
      </c>
      <c r="V129" s="36">
        <f t="shared" si="233"/>
        <v>0.99</v>
      </c>
      <c r="W129" s="96">
        <f t="shared" si="138"/>
        <v>0</v>
      </c>
      <c r="X129" s="33">
        <f t="shared" si="287"/>
        <v>1</v>
      </c>
      <c r="Y129" s="36">
        <f t="shared" si="140"/>
        <v>0.99</v>
      </c>
      <c r="Z129" s="96">
        <f t="shared" si="141"/>
        <v>1263</v>
      </c>
      <c r="AA129" s="33">
        <f t="shared" si="288"/>
        <v>1</v>
      </c>
      <c r="AB129" s="36">
        <f t="shared" si="143"/>
        <v>0.99</v>
      </c>
      <c r="AC129" s="96">
        <f t="shared" si="144"/>
        <v>43832</v>
      </c>
      <c r="AD129" s="33">
        <f t="shared" si="289"/>
        <v>1</v>
      </c>
      <c r="AE129" s="36">
        <f t="shared" si="146"/>
        <v>0.99</v>
      </c>
      <c r="AF129" s="96">
        <f t="shared" si="147"/>
        <v>2264</v>
      </c>
      <c r="AG129" s="33">
        <f t="shared" si="290"/>
        <v>1</v>
      </c>
      <c r="AH129" s="36">
        <f t="shared" si="149"/>
        <v>0.75</v>
      </c>
      <c r="AI129" s="96">
        <f t="shared" si="150"/>
        <v>17536</v>
      </c>
      <c r="AJ129" s="34">
        <f t="shared" si="291"/>
        <v>13.884402216943785</v>
      </c>
      <c r="AK129" s="37">
        <f t="shared" si="152"/>
        <v>20</v>
      </c>
      <c r="AL129" s="96">
        <f t="shared" si="153"/>
        <v>43832</v>
      </c>
      <c r="AM129" s="34">
        <f t="shared" si="292"/>
        <v>1</v>
      </c>
      <c r="AN129" s="37">
        <f t="shared" si="155"/>
        <v>1</v>
      </c>
      <c r="AO129" s="96">
        <f t="shared" si="156"/>
        <v>30704.799999999999</v>
      </c>
      <c r="AP129" s="34">
        <f t="shared" si="293"/>
        <v>13.562190812720848</v>
      </c>
      <c r="AQ129" s="37">
        <f t="shared" si="158"/>
        <v>20</v>
      </c>
      <c r="AR129" s="96">
        <f t="shared" si="159"/>
        <v>30732.916666666668</v>
      </c>
      <c r="AS129" s="95"/>
      <c r="AT129" s="95"/>
      <c r="AU129" s="35">
        <f t="shared" si="294"/>
        <v>4.109600184384278E-2</v>
      </c>
      <c r="AV129" s="35">
        <f t="shared" si="295"/>
        <v>1.426223240553695</v>
      </c>
      <c r="AW129" s="35">
        <f t="shared" si="296"/>
        <v>7.3666942339239955E-2</v>
      </c>
      <c r="AX129" s="96">
        <f t="shared" ref="AX129:AY129" si="317">SUM(AX56:AX67)</f>
        <v>2991</v>
      </c>
      <c r="AY129" s="96">
        <f t="shared" si="317"/>
        <v>366054</v>
      </c>
      <c r="AZ129" s="33">
        <f t="shared" si="298"/>
        <v>0.99182907439885915</v>
      </c>
      <c r="BA129" s="36">
        <f t="shared" si="165"/>
        <v>0.95</v>
      </c>
      <c r="BB129" s="96">
        <f t="shared" si="166"/>
        <v>2991</v>
      </c>
      <c r="BC129" s="33">
        <f t="shared" si="299"/>
        <v>0.99182907439885915</v>
      </c>
      <c r="BD129" s="36">
        <f t="shared" si="168"/>
        <v>0.95</v>
      </c>
      <c r="BE129" s="96">
        <f t="shared" si="169"/>
        <v>213</v>
      </c>
      <c r="BF129" s="34">
        <f t="shared" si="300"/>
        <v>0.99941811863823371</v>
      </c>
      <c r="BG129" s="37">
        <f t="shared" si="171"/>
        <v>0.99</v>
      </c>
      <c r="BH129" s="96">
        <f t="shared" si="172"/>
        <v>107</v>
      </c>
      <c r="BI129" s="34">
        <f t="shared" si="301"/>
        <v>0.99970769340042731</v>
      </c>
      <c r="BJ129" s="37">
        <f t="shared" si="174"/>
        <v>0.99</v>
      </c>
      <c r="BK129" s="96">
        <f t="shared" ref="BK129:BL129" si="318">SUM(BK56:BK67)</f>
        <v>38</v>
      </c>
      <c r="BL129" s="96">
        <f t="shared" si="318"/>
        <v>328627</v>
      </c>
      <c r="BM129" s="34">
        <f t="shared" si="303"/>
        <v>0.99988436738308173</v>
      </c>
      <c r="BN129" s="37">
        <f t="shared" si="177"/>
        <v>0.99</v>
      </c>
    </row>
    <row r="130" spans="3:66" x14ac:dyDescent="0.25">
      <c r="C130" s="99">
        <f t="shared" si="129"/>
        <v>45047</v>
      </c>
      <c r="D130" s="95"/>
      <c r="E130" s="96">
        <f t="shared" ref="E130:F130" si="319">SUM(E57:E68)</f>
        <v>1267</v>
      </c>
      <c r="F130" s="96">
        <f t="shared" si="319"/>
        <v>1261</v>
      </c>
      <c r="G130" s="38">
        <f t="shared" si="280"/>
        <v>1.0047581284694687</v>
      </c>
      <c r="H130" s="36">
        <f t="shared" si="227"/>
        <v>0.95</v>
      </c>
      <c r="I130" s="96">
        <f t="shared" ref="I130:J130" si="320">SUM(I57:I68)</f>
        <v>43839</v>
      </c>
      <c r="J130" s="96">
        <f t="shared" si="320"/>
        <v>43839</v>
      </c>
      <c r="K130" s="33">
        <f t="shared" si="282"/>
        <v>1</v>
      </c>
      <c r="L130" s="36">
        <f t="shared" si="229"/>
        <v>0.97</v>
      </c>
      <c r="M130" s="96">
        <f t="shared" ref="M130:N130" si="321">SUM(M57:M68)</f>
        <v>2666</v>
      </c>
      <c r="N130" s="96">
        <f t="shared" si="321"/>
        <v>2666</v>
      </c>
      <c r="O130" s="33">
        <f t="shared" si="284"/>
        <v>1</v>
      </c>
      <c r="P130" s="36">
        <f t="shared" si="231"/>
        <v>0.75</v>
      </c>
      <c r="Q130" s="96">
        <f t="shared" si="134"/>
        <v>48</v>
      </c>
      <c r="R130" s="33">
        <f t="shared" si="285"/>
        <v>0.9621152328334649</v>
      </c>
      <c r="S130" s="36">
        <f t="shared" si="232"/>
        <v>0.9</v>
      </c>
      <c r="T130" s="96">
        <f t="shared" si="136"/>
        <v>0</v>
      </c>
      <c r="U130" s="33">
        <f t="shared" si="286"/>
        <v>1</v>
      </c>
      <c r="V130" s="36">
        <f t="shared" si="233"/>
        <v>0.99</v>
      </c>
      <c r="W130" s="96">
        <f t="shared" si="138"/>
        <v>0</v>
      </c>
      <c r="X130" s="33">
        <f t="shared" si="287"/>
        <v>1</v>
      </c>
      <c r="Y130" s="36">
        <f t="shared" si="140"/>
        <v>0.99</v>
      </c>
      <c r="Z130" s="96">
        <f t="shared" si="141"/>
        <v>1267</v>
      </c>
      <c r="AA130" s="33">
        <f t="shared" si="288"/>
        <v>1</v>
      </c>
      <c r="AB130" s="36">
        <f t="shared" si="143"/>
        <v>0.99</v>
      </c>
      <c r="AC130" s="96">
        <f t="shared" si="144"/>
        <v>43839</v>
      </c>
      <c r="AD130" s="33">
        <f t="shared" si="289"/>
        <v>1</v>
      </c>
      <c r="AE130" s="36">
        <f t="shared" si="146"/>
        <v>0.99</v>
      </c>
      <c r="AF130" s="96">
        <f t="shared" si="147"/>
        <v>2666</v>
      </c>
      <c r="AG130" s="33">
        <f t="shared" si="290"/>
        <v>1</v>
      </c>
      <c r="AH130" s="36">
        <f t="shared" si="149"/>
        <v>0.75</v>
      </c>
      <c r="AI130" s="96">
        <f t="shared" si="150"/>
        <v>17797</v>
      </c>
      <c r="AJ130" s="34">
        <f t="shared" si="291"/>
        <v>14.046566692975533</v>
      </c>
      <c r="AK130" s="37">
        <f t="shared" si="152"/>
        <v>20</v>
      </c>
      <c r="AL130" s="96">
        <f t="shared" si="153"/>
        <v>43839</v>
      </c>
      <c r="AM130" s="34">
        <f t="shared" si="292"/>
        <v>1</v>
      </c>
      <c r="AN130" s="37">
        <f t="shared" si="155"/>
        <v>1</v>
      </c>
      <c r="AO130" s="96">
        <f t="shared" si="156"/>
        <v>41174.799999999996</v>
      </c>
      <c r="AP130" s="34">
        <f t="shared" si="293"/>
        <v>15.444411102775693</v>
      </c>
      <c r="AQ130" s="37">
        <f t="shared" si="158"/>
        <v>20</v>
      </c>
      <c r="AR130" s="96">
        <f t="shared" si="159"/>
        <v>30959.916666666668</v>
      </c>
      <c r="AS130" s="95"/>
      <c r="AT130" s="95"/>
      <c r="AU130" s="35">
        <f t="shared" si="294"/>
        <v>4.0923882762389001E-2</v>
      </c>
      <c r="AV130" s="35">
        <f t="shared" si="295"/>
        <v>1.4159921834414928</v>
      </c>
      <c r="AW130" s="35">
        <f t="shared" si="296"/>
        <v>8.611134289228814E-2</v>
      </c>
      <c r="AX130" s="96">
        <f t="shared" ref="AX130:AY130" si="322">SUM(AX57:AX68)</f>
        <v>2816</v>
      </c>
      <c r="AY130" s="96">
        <f t="shared" si="322"/>
        <v>368795</v>
      </c>
      <c r="AZ130" s="33">
        <f t="shared" si="298"/>
        <v>0.99236432164210464</v>
      </c>
      <c r="BA130" s="36">
        <f t="shared" si="165"/>
        <v>0.95</v>
      </c>
      <c r="BB130" s="96">
        <f t="shared" si="166"/>
        <v>2816</v>
      </c>
      <c r="BC130" s="33">
        <f t="shared" si="299"/>
        <v>0.99236432164210464</v>
      </c>
      <c r="BD130" s="36">
        <f t="shared" si="168"/>
        <v>0.95</v>
      </c>
      <c r="BE130" s="96">
        <f t="shared" si="169"/>
        <v>217</v>
      </c>
      <c r="BF130" s="34">
        <f t="shared" si="300"/>
        <v>0.99941159722881279</v>
      </c>
      <c r="BG130" s="37">
        <f t="shared" si="171"/>
        <v>0.99</v>
      </c>
      <c r="BH130" s="96">
        <f t="shared" si="172"/>
        <v>107</v>
      </c>
      <c r="BI130" s="34">
        <f t="shared" si="301"/>
        <v>0.99970986591466804</v>
      </c>
      <c r="BJ130" s="37">
        <f t="shared" si="174"/>
        <v>0.99</v>
      </c>
      <c r="BK130" s="96">
        <f t="shared" ref="BK130:BL130" si="323">SUM(BK57:BK68)</f>
        <v>40</v>
      </c>
      <c r="BL130" s="96">
        <f t="shared" si="323"/>
        <v>329052</v>
      </c>
      <c r="BM130" s="34">
        <f t="shared" si="303"/>
        <v>0.99987843866622905</v>
      </c>
      <c r="BN130" s="37">
        <f t="shared" si="177"/>
        <v>0.99</v>
      </c>
    </row>
    <row r="131" spans="3:66" x14ac:dyDescent="0.25">
      <c r="C131" s="99">
        <f t="shared" si="129"/>
        <v>45078</v>
      </c>
      <c r="D131" s="95"/>
      <c r="E131" s="96">
        <f t="shared" ref="E131:F131" si="324">SUM(E58:E69)</f>
        <v>1189</v>
      </c>
      <c r="F131" s="96">
        <f t="shared" si="324"/>
        <v>1180</v>
      </c>
      <c r="G131" s="38">
        <f t="shared" si="280"/>
        <v>1.0076271186440677</v>
      </c>
      <c r="H131" s="36">
        <f t="shared" si="227"/>
        <v>0.95</v>
      </c>
      <c r="I131" s="96">
        <f t="shared" ref="I131:J131" si="325">SUM(I58:I69)</f>
        <v>44190</v>
      </c>
      <c r="J131" s="96">
        <f t="shared" si="325"/>
        <v>44190</v>
      </c>
      <c r="K131" s="33">
        <f t="shared" si="282"/>
        <v>1</v>
      </c>
      <c r="L131" s="36">
        <f t="shared" si="229"/>
        <v>0.97</v>
      </c>
      <c r="M131" s="96">
        <f t="shared" ref="M131:N131" si="326">SUM(M58:M69)</f>
        <v>3231</v>
      </c>
      <c r="N131" s="96">
        <f t="shared" si="326"/>
        <v>3231</v>
      </c>
      <c r="O131" s="33">
        <f t="shared" si="284"/>
        <v>1</v>
      </c>
      <c r="P131" s="36">
        <f t="shared" si="231"/>
        <v>0.75</v>
      </c>
      <c r="Q131" s="96">
        <f t="shared" si="134"/>
        <v>49</v>
      </c>
      <c r="R131" s="33">
        <f t="shared" si="285"/>
        <v>0.95878889823380997</v>
      </c>
      <c r="S131" s="36">
        <f t="shared" si="232"/>
        <v>0.9</v>
      </c>
      <c r="T131" s="96">
        <f t="shared" si="136"/>
        <v>0</v>
      </c>
      <c r="U131" s="33">
        <f t="shared" si="286"/>
        <v>1</v>
      </c>
      <c r="V131" s="36">
        <f t="shared" si="233"/>
        <v>0.99</v>
      </c>
      <c r="W131" s="96">
        <f t="shared" si="138"/>
        <v>0</v>
      </c>
      <c r="X131" s="33">
        <f t="shared" si="287"/>
        <v>1</v>
      </c>
      <c r="Y131" s="36">
        <f t="shared" si="140"/>
        <v>0.99</v>
      </c>
      <c r="Z131" s="96">
        <f t="shared" si="141"/>
        <v>1189</v>
      </c>
      <c r="AA131" s="33">
        <f t="shared" si="288"/>
        <v>1</v>
      </c>
      <c r="AB131" s="36">
        <f t="shared" si="143"/>
        <v>0.99</v>
      </c>
      <c r="AC131" s="96">
        <f t="shared" si="144"/>
        <v>44190</v>
      </c>
      <c r="AD131" s="33">
        <f t="shared" si="289"/>
        <v>1</v>
      </c>
      <c r="AE131" s="36">
        <f t="shared" si="146"/>
        <v>0.99</v>
      </c>
      <c r="AF131" s="96">
        <f t="shared" si="147"/>
        <v>3231</v>
      </c>
      <c r="AG131" s="33">
        <f t="shared" si="290"/>
        <v>1</v>
      </c>
      <c r="AH131" s="36">
        <f t="shared" si="149"/>
        <v>0.75</v>
      </c>
      <c r="AI131" s="96">
        <f t="shared" si="150"/>
        <v>16284</v>
      </c>
      <c r="AJ131" s="34">
        <f t="shared" si="291"/>
        <v>13.695542472666107</v>
      </c>
      <c r="AK131" s="37">
        <f t="shared" si="152"/>
        <v>20</v>
      </c>
      <c r="AL131" s="96">
        <f t="shared" si="153"/>
        <v>44190</v>
      </c>
      <c r="AM131" s="34">
        <f t="shared" si="292"/>
        <v>1</v>
      </c>
      <c r="AN131" s="37">
        <f t="shared" si="155"/>
        <v>1</v>
      </c>
      <c r="AO131" s="96">
        <f t="shared" si="156"/>
        <v>55169.799999999996</v>
      </c>
      <c r="AP131" s="34">
        <f t="shared" si="293"/>
        <v>17.075147013308573</v>
      </c>
      <c r="AQ131" s="37">
        <f t="shared" si="158"/>
        <v>20</v>
      </c>
      <c r="AR131" s="96">
        <f t="shared" si="159"/>
        <v>31177.166666666668</v>
      </c>
      <c r="AS131" s="95"/>
      <c r="AT131" s="95"/>
      <c r="AU131" s="35">
        <f t="shared" si="294"/>
        <v>3.8136884365160398E-2</v>
      </c>
      <c r="AV131" s="35">
        <f t="shared" si="295"/>
        <v>1.4173834483569705</v>
      </c>
      <c r="AW131" s="35">
        <f t="shared" si="296"/>
        <v>0.10363353522610029</v>
      </c>
      <c r="AX131" s="96">
        <f t="shared" ref="AX131:AY131" si="327">SUM(AX58:AX69)</f>
        <v>2690</v>
      </c>
      <c r="AY131" s="96">
        <f t="shared" si="327"/>
        <v>371519</v>
      </c>
      <c r="AZ131" s="33">
        <f t="shared" si="298"/>
        <v>0.99275945510189245</v>
      </c>
      <c r="BA131" s="36">
        <f t="shared" si="165"/>
        <v>0.95</v>
      </c>
      <c r="BB131" s="96">
        <f t="shared" si="166"/>
        <v>2690</v>
      </c>
      <c r="BC131" s="33">
        <f t="shared" si="299"/>
        <v>0.99275945510189245</v>
      </c>
      <c r="BD131" s="36">
        <f t="shared" si="168"/>
        <v>0.95</v>
      </c>
      <c r="BE131" s="96">
        <f t="shared" si="169"/>
        <v>227</v>
      </c>
      <c r="BF131" s="34">
        <f t="shared" si="300"/>
        <v>0.99938899491008537</v>
      </c>
      <c r="BG131" s="37">
        <f t="shared" si="171"/>
        <v>0.99</v>
      </c>
      <c r="BH131" s="96">
        <f t="shared" si="172"/>
        <v>108</v>
      </c>
      <c r="BI131" s="34">
        <f t="shared" si="301"/>
        <v>0.99970930154312432</v>
      </c>
      <c r="BJ131" s="37">
        <f t="shared" si="174"/>
        <v>0.99</v>
      </c>
      <c r="BK131" s="96">
        <f t="shared" ref="BK131:BL131" si="328">SUM(BK58:BK69)</f>
        <v>41</v>
      </c>
      <c r="BL131" s="96">
        <f t="shared" si="328"/>
        <v>332417</v>
      </c>
      <c r="BM131" s="34">
        <f t="shared" si="303"/>
        <v>0.99987666094092664</v>
      </c>
      <c r="BN131" s="37">
        <f t="shared" si="177"/>
        <v>0.99</v>
      </c>
    </row>
    <row r="132" spans="3:66" x14ac:dyDescent="0.25">
      <c r="C132" s="99">
        <f t="shared" si="129"/>
        <v>45108</v>
      </c>
      <c r="D132" s="95"/>
      <c r="E132" s="96">
        <f t="shared" ref="E132:F132" si="329">SUM(E59:E70)</f>
        <v>1092</v>
      </c>
      <c r="F132" s="96">
        <f t="shared" si="329"/>
        <v>1044</v>
      </c>
      <c r="G132" s="38">
        <f t="shared" si="280"/>
        <v>1.0459770114942528</v>
      </c>
      <c r="H132" s="36">
        <f t="shared" si="227"/>
        <v>0.95</v>
      </c>
      <c r="I132" s="96">
        <f t="shared" ref="I132:J132" si="330">SUM(I59:I70)</f>
        <v>43207</v>
      </c>
      <c r="J132" s="96">
        <f t="shared" si="330"/>
        <v>43207</v>
      </c>
      <c r="K132" s="33">
        <f t="shared" si="282"/>
        <v>1</v>
      </c>
      <c r="L132" s="36">
        <f t="shared" si="229"/>
        <v>0.97</v>
      </c>
      <c r="M132" s="96">
        <f t="shared" ref="M132:N132" si="331">SUM(M59:M70)</f>
        <v>4270</v>
      </c>
      <c r="N132" s="96">
        <f t="shared" si="331"/>
        <v>4270</v>
      </c>
      <c r="O132" s="33">
        <f t="shared" si="284"/>
        <v>1</v>
      </c>
      <c r="P132" s="36">
        <f t="shared" si="231"/>
        <v>0.75</v>
      </c>
      <c r="Q132" s="96">
        <f t="shared" si="134"/>
        <v>45</v>
      </c>
      <c r="R132" s="33">
        <f t="shared" si="285"/>
        <v>0.95879120879120883</v>
      </c>
      <c r="S132" s="36">
        <f t="shared" si="232"/>
        <v>0.9</v>
      </c>
      <c r="T132" s="96">
        <f t="shared" si="136"/>
        <v>0</v>
      </c>
      <c r="U132" s="33">
        <f t="shared" si="286"/>
        <v>1</v>
      </c>
      <c r="V132" s="36">
        <f t="shared" si="233"/>
        <v>0.99</v>
      </c>
      <c r="W132" s="96">
        <f t="shared" si="138"/>
        <v>0</v>
      </c>
      <c r="X132" s="33">
        <f t="shared" si="287"/>
        <v>1</v>
      </c>
      <c r="Y132" s="36">
        <f t="shared" si="140"/>
        <v>0.99</v>
      </c>
      <c r="Z132" s="96">
        <f t="shared" si="141"/>
        <v>1092</v>
      </c>
      <c r="AA132" s="33">
        <f t="shared" si="288"/>
        <v>1</v>
      </c>
      <c r="AB132" s="36">
        <f t="shared" si="143"/>
        <v>0.99</v>
      </c>
      <c r="AC132" s="96">
        <f t="shared" si="144"/>
        <v>43207</v>
      </c>
      <c r="AD132" s="33">
        <f t="shared" si="289"/>
        <v>1</v>
      </c>
      <c r="AE132" s="36">
        <f t="shared" si="146"/>
        <v>0.99</v>
      </c>
      <c r="AF132" s="96">
        <f t="shared" si="147"/>
        <v>4270</v>
      </c>
      <c r="AG132" s="33">
        <f t="shared" si="290"/>
        <v>1</v>
      </c>
      <c r="AH132" s="36">
        <f t="shared" si="149"/>
        <v>0.75</v>
      </c>
      <c r="AI132" s="96">
        <f t="shared" si="150"/>
        <v>15321</v>
      </c>
      <c r="AJ132" s="34">
        <f t="shared" si="291"/>
        <v>14.030219780219781</v>
      </c>
      <c r="AK132" s="37">
        <f t="shared" si="152"/>
        <v>20</v>
      </c>
      <c r="AL132" s="96">
        <f t="shared" si="153"/>
        <v>43207</v>
      </c>
      <c r="AM132" s="34">
        <f t="shared" si="292"/>
        <v>1</v>
      </c>
      <c r="AN132" s="37">
        <f t="shared" si="155"/>
        <v>1</v>
      </c>
      <c r="AO132" s="96">
        <f t="shared" si="156"/>
        <v>77845.7</v>
      </c>
      <c r="AP132" s="34">
        <f t="shared" si="293"/>
        <v>18.230843091334894</v>
      </c>
      <c r="AQ132" s="37">
        <f t="shared" si="158"/>
        <v>20</v>
      </c>
      <c r="AR132" s="96">
        <f t="shared" si="159"/>
        <v>31393.166666666668</v>
      </c>
      <c r="AS132" s="95"/>
      <c r="AT132" s="95"/>
      <c r="AU132" s="35">
        <f t="shared" si="294"/>
        <v>3.4784639969420092E-2</v>
      </c>
      <c r="AV132" s="35">
        <f t="shared" si="295"/>
        <v>1.3763186256032363</v>
      </c>
      <c r="AW132" s="35">
        <f t="shared" si="296"/>
        <v>0.13601686141888628</v>
      </c>
      <c r="AX132" s="96">
        <f t="shared" ref="AX132:AY132" si="332">SUM(AX59:AX70)</f>
        <v>2689</v>
      </c>
      <c r="AY132" s="96">
        <f t="shared" si="332"/>
        <v>374126</v>
      </c>
      <c r="AZ132" s="33">
        <f t="shared" si="298"/>
        <v>0.99281258185744914</v>
      </c>
      <c r="BA132" s="36">
        <f t="shared" si="165"/>
        <v>0.95</v>
      </c>
      <c r="BB132" s="96">
        <f t="shared" si="166"/>
        <v>2689</v>
      </c>
      <c r="BC132" s="33">
        <f t="shared" si="299"/>
        <v>0.99281258185744914</v>
      </c>
      <c r="BD132" s="36">
        <f t="shared" si="168"/>
        <v>0.95</v>
      </c>
      <c r="BE132" s="96">
        <f t="shared" si="169"/>
        <v>232</v>
      </c>
      <c r="BF132" s="34">
        <f t="shared" si="300"/>
        <v>0.99937988805910305</v>
      </c>
      <c r="BG132" s="37">
        <f t="shared" si="171"/>
        <v>0.99</v>
      </c>
      <c r="BH132" s="96">
        <f t="shared" si="172"/>
        <v>116</v>
      </c>
      <c r="BI132" s="34">
        <f t="shared" si="301"/>
        <v>0.99968994402955158</v>
      </c>
      <c r="BJ132" s="37">
        <f t="shared" si="174"/>
        <v>0.99</v>
      </c>
      <c r="BK132" s="96">
        <f t="shared" ref="BK132:BL132" si="333">SUM(BK59:BK70)</f>
        <v>46</v>
      </c>
      <c r="BL132" s="96">
        <f t="shared" si="333"/>
        <v>335430</v>
      </c>
      <c r="BM132" s="34">
        <f t="shared" si="303"/>
        <v>0.99986286259428192</v>
      </c>
      <c r="BN132" s="37">
        <f t="shared" si="177"/>
        <v>0.99</v>
      </c>
    </row>
    <row r="133" spans="3:66" x14ac:dyDescent="0.25">
      <c r="C133" s="99">
        <f t="shared" si="129"/>
        <v>45139</v>
      </c>
      <c r="D133" s="95"/>
      <c r="E133" s="96">
        <f t="shared" ref="E133:F133" si="334">SUM(E60:E71)</f>
        <v>981</v>
      </c>
      <c r="F133" s="96">
        <f t="shared" si="334"/>
        <v>945</v>
      </c>
      <c r="G133" s="38">
        <f t="shared" si="280"/>
        <v>1.0380952380952382</v>
      </c>
      <c r="H133" s="36">
        <f t="shared" si="227"/>
        <v>0.95</v>
      </c>
      <c r="I133" s="96">
        <f t="shared" ref="I133:J133" si="335">SUM(I60:I71)</f>
        <v>42206</v>
      </c>
      <c r="J133" s="96">
        <f t="shared" si="335"/>
        <v>42206</v>
      </c>
      <c r="K133" s="33">
        <f t="shared" si="282"/>
        <v>1</v>
      </c>
      <c r="L133" s="36">
        <f t="shared" si="229"/>
        <v>0.97</v>
      </c>
      <c r="M133" s="96">
        <f t="shared" ref="M133:N133" si="336">SUM(M60:M71)</f>
        <v>4513</v>
      </c>
      <c r="N133" s="96">
        <f t="shared" si="336"/>
        <v>4513</v>
      </c>
      <c r="O133" s="33">
        <f t="shared" si="284"/>
        <v>1</v>
      </c>
      <c r="P133" s="36">
        <f t="shared" si="231"/>
        <v>0.75</v>
      </c>
      <c r="Q133" s="96">
        <f t="shared" si="134"/>
        <v>34</v>
      </c>
      <c r="R133" s="33">
        <f t="shared" si="285"/>
        <v>0.96534148827726807</v>
      </c>
      <c r="S133" s="36">
        <f t="shared" si="232"/>
        <v>0.9</v>
      </c>
      <c r="T133" s="96">
        <f t="shared" si="136"/>
        <v>0</v>
      </c>
      <c r="U133" s="33">
        <f t="shared" si="286"/>
        <v>1</v>
      </c>
      <c r="V133" s="36">
        <f t="shared" si="233"/>
        <v>0.99</v>
      </c>
      <c r="W133" s="96">
        <f t="shared" si="138"/>
        <v>0</v>
      </c>
      <c r="X133" s="33">
        <f t="shared" si="287"/>
        <v>1</v>
      </c>
      <c r="Y133" s="36">
        <f t="shared" si="140"/>
        <v>0.99</v>
      </c>
      <c r="Z133" s="96">
        <f t="shared" si="141"/>
        <v>981</v>
      </c>
      <c r="AA133" s="33">
        <f t="shared" si="288"/>
        <v>1</v>
      </c>
      <c r="AB133" s="36">
        <f t="shared" si="143"/>
        <v>0.99</v>
      </c>
      <c r="AC133" s="96">
        <f t="shared" si="144"/>
        <v>42206</v>
      </c>
      <c r="AD133" s="33">
        <f t="shared" si="289"/>
        <v>1</v>
      </c>
      <c r="AE133" s="36">
        <f t="shared" si="146"/>
        <v>0.99</v>
      </c>
      <c r="AF133" s="96">
        <f t="shared" si="147"/>
        <v>4513</v>
      </c>
      <c r="AG133" s="33">
        <f t="shared" si="290"/>
        <v>1</v>
      </c>
      <c r="AH133" s="36">
        <f t="shared" si="149"/>
        <v>0.75</v>
      </c>
      <c r="AI133" s="96">
        <f t="shared" si="150"/>
        <v>13831</v>
      </c>
      <c r="AJ133" s="34">
        <f t="shared" si="291"/>
        <v>14.09887869520897</v>
      </c>
      <c r="AK133" s="37">
        <f t="shared" si="152"/>
        <v>20</v>
      </c>
      <c r="AL133" s="96">
        <f t="shared" si="153"/>
        <v>42206</v>
      </c>
      <c r="AM133" s="34">
        <f t="shared" si="292"/>
        <v>1</v>
      </c>
      <c r="AN133" s="37">
        <f t="shared" si="155"/>
        <v>1</v>
      </c>
      <c r="AO133" s="96">
        <f t="shared" si="156"/>
        <v>84337.099999999991</v>
      </c>
      <c r="AP133" s="34">
        <f t="shared" si="293"/>
        <v>18.687591402614668</v>
      </c>
      <c r="AQ133" s="37">
        <f t="shared" si="158"/>
        <v>20</v>
      </c>
      <c r="AR133" s="96">
        <f t="shared" si="159"/>
        <v>31615.333333333332</v>
      </c>
      <c r="AS133" s="95"/>
      <c r="AT133" s="95"/>
      <c r="AU133" s="35">
        <f t="shared" si="294"/>
        <v>3.1029247411593533E-2</v>
      </c>
      <c r="AV133" s="35">
        <f t="shared" si="295"/>
        <v>1.3349851337958376</v>
      </c>
      <c r="AW133" s="35">
        <f t="shared" si="296"/>
        <v>0.14274719018197921</v>
      </c>
      <c r="AX133" s="96">
        <f t="shared" ref="AX133:AY133" si="337">SUM(AX60:AX71)</f>
        <v>2742</v>
      </c>
      <c r="AY133" s="96">
        <f t="shared" si="337"/>
        <v>376718</v>
      </c>
      <c r="AZ133" s="33">
        <f t="shared" si="298"/>
        <v>0.99272134594046479</v>
      </c>
      <c r="BA133" s="36">
        <f t="shared" si="165"/>
        <v>0.95</v>
      </c>
      <c r="BB133" s="96">
        <f t="shared" si="166"/>
        <v>2742</v>
      </c>
      <c r="BC133" s="33">
        <f t="shared" si="299"/>
        <v>0.99272134594046479</v>
      </c>
      <c r="BD133" s="36">
        <f t="shared" si="168"/>
        <v>0.95</v>
      </c>
      <c r="BE133" s="96">
        <f t="shared" si="169"/>
        <v>231</v>
      </c>
      <c r="BF133" s="34">
        <f t="shared" si="300"/>
        <v>0.99938680923130829</v>
      </c>
      <c r="BG133" s="37">
        <f t="shared" si="171"/>
        <v>0.99</v>
      </c>
      <c r="BH133" s="96">
        <f t="shared" si="172"/>
        <v>88</v>
      </c>
      <c r="BI133" s="34">
        <f t="shared" si="301"/>
        <v>0.99976640351668888</v>
      </c>
      <c r="BJ133" s="37">
        <f t="shared" si="174"/>
        <v>0.99</v>
      </c>
      <c r="BK133" s="96">
        <f t="shared" ref="BK133:BL133" si="338">SUM(BK60:BK71)</f>
        <v>48</v>
      </c>
      <c r="BL133" s="96">
        <f t="shared" si="338"/>
        <v>337121</v>
      </c>
      <c r="BM133" s="34">
        <f t="shared" si="303"/>
        <v>0.99985761788793936</v>
      </c>
      <c r="BN133" s="37">
        <f t="shared" si="177"/>
        <v>0.99</v>
      </c>
    </row>
    <row r="134" spans="3:66" x14ac:dyDescent="0.25">
      <c r="C134" s="99">
        <f t="shared" si="129"/>
        <v>45170</v>
      </c>
      <c r="D134" s="95"/>
      <c r="E134" s="96">
        <f t="shared" ref="E134:F134" si="339">SUM(E61:E72)</f>
        <v>932</v>
      </c>
      <c r="F134" s="96">
        <f t="shared" si="339"/>
        <v>909</v>
      </c>
      <c r="G134" s="38">
        <f t="shared" si="280"/>
        <v>1.0253025302530252</v>
      </c>
      <c r="H134" s="36">
        <f t="shared" si="227"/>
        <v>0.95</v>
      </c>
      <c r="I134" s="96">
        <f t="shared" ref="I134:J134" si="340">SUM(I61:I72)</f>
        <v>41674</v>
      </c>
      <c r="J134" s="96">
        <f t="shared" si="340"/>
        <v>41674</v>
      </c>
      <c r="K134" s="33">
        <f t="shared" si="282"/>
        <v>1</v>
      </c>
      <c r="L134" s="36">
        <f t="shared" si="229"/>
        <v>0.97</v>
      </c>
      <c r="M134" s="96">
        <f t="shared" ref="M134:N134" si="341">SUM(M61:M72)</f>
        <v>4710</v>
      </c>
      <c r="N134" s="96">
        <f t="shared" si="341"/>
        <v>4710</v>
      </c>
      <c r="O134" s="33">
        <f t="shared" si="284"/>
        <v>1</v>
      </c>
      <c r="P134" s="36">
        <f t="shared" si="231"/>
        <v>0.75</v>
      </c>
      <c r="Q134" s="96">
        <f t="shared" si="134"/>
        <v>32</v>
      </c>
      <c r="R134" s="33">
        <f t="shared" si="285"/>
        <v>0.96566523605150212</v>
      </c>
      <c r="S134" s="36">
        <f t="shared" si="232"/>
        <v>0.9</v>
      </c>
      <c r="T134" s="96">
        <f t="shared" si="136"/>
        <v>0</v>
      </c>
      <c r="U134" s="33">
        <f t="shared" si="286"/>
        <v>1</v>
      </c>
      <c r="V134" s="36">
        <f t="shared" si="233"/>
        <v>0.99</v>
      </c>
      <c r="W134" s="96">
        <f t="shared" si="138"/>
        <v>0</v>
      </c>
      <c r="X134" s="33">
        <f t="shared" si="287"/>
        <v>1</v>
      </c>
      <c r="Y134" s="36">
        <f t="shared" si="140"/>
        <v>0.99</v>
      </c>
      <c r="Z134" s="96">
        <f t="shared" si="141"/>
        <v>932</v>
      </c>
      <c r="AA134" s="33">
        <f t="shared" si="288"/>
        <v>1</v>
      </c>
      <c r="AB134" s="36">
        <f t="shared" si="143"/>
        <v>0.99</v>
      </c>
      <c r="AC134" s="96">
        <f t="shared" si="144"/>
        <v>41674</v>
      </c>
      <c r="AD134" s="33">
        <f t="shared" si="289"/>
        <v>1</v>
      </c>
      <c r="AE134" s="36">
        <f t="shared" si="146"/>
        <v>0.99</v>
      </c>
      <c r="AF134" s="96">
        <f t="shared" si="147"/>
        <v>4710</v>
      </c>
      <c r="AG134" s="33">
        <f t="shared" si="290"/>
        <v>1</v>
      </c>
      <c r="AH134" s="36">
        <f t="shared" si="149"/>
        <v>0.75</v>
      </c>
      <c r="AI134" s="96">
        <f t="shared" si="150"/>
        <v>12648</v>
      </c>
      <c r="AJ134" s="34">
        <f t="shared" si="291"/>
        <v>13.570815450643776</v>
      </c>
      <c r="AK134" s="37">
        <f t="shared" si="152"/>
        <v>20</v>
      </c>
      <c r="AL134" s="96">
        <f t="shared" si="153"/>
        <v>41674</v>
      </c>
      <c r="AM134" s="34">
        <f t="shared" si="292"/>
        <v>1</v>
      </c>
      <c r="AN134" s="37">
        <f t="shared" si="155"/>
        <v>1</v>
      </c>
      <c r="AO134" s="96">
        <f t="shared" si="156"/>
        <v>89951.499999999985</v>
      </c>
      <c r="AP134" s="34">
        <f t="shared" si="293"/>
        <v>19.097983014861992</v>
      </c>
      <c r="AQ134" s="37">
        <f t="shared" si="158"/>
        <v>20</v>
      </c>
      <c r="AR134" s="96">
        <f t="shared" si="159"/>
        <v>31839.416666666668</v>
      </c>
      <c r="AS134" s="95"/>
      <c r="AT134" s="95"/>
      <c r="AU134" s="35">
        <f t="shared" si="294"/>
        <v>2.9271893067555153E-2</v>
      </c>
      <c r="AV134" s="35">
        <f t="shared" si="295"/>
        <v>1.3088807636237054</v>
      </c>
      <c r="AW134" s="35">
        <f t="shared" si="296"/>
        <v>0.14792984586715105</v>
      </c>
      <c r="AX134" s="96">
        <f t="shared" ref="AX134:AY134" si="342">SUM(AX61:AX72)</f>
        <v>2860</v>
      </c>
      <c r="AY134" s="96">
        <f t="shared" si="342"/>
        <v>379384</v>
      </c>
      <c r="AZ134" s="33">
        <f t="shared" si="298"/>
        <v>0.99246146384665668</v>
      </c>
      <c r="BA134" s="36">
        <f t="shared" si="165"/>
        <v>0.95</v>
      </c>
      <c r="BB134" s="96">
        <f t="shared" si="166"/>
        <v>2860</v>
      </c>
      <c r="BC134" s="33">
        <f t="shared" si="299"/>
        <v>0.99246146384665668</v>
      </c>
      <c r="BD134" s="36">
        <f t="shared" si="168"/>
        <v>0.95</v>
      </c>
      <c r="BE134" s="96">
        <f t="shared" si="169"/>
        <v>247</v>
      </c>
      <c r="BF134" s="34">
        <f t="shared" si="300"/>
        <v>0.9993489446049385</v>
      </c>
      <c r="BG134" s="37">
        <f t="shared" si="171"/>
        <v>0.99</v>
      </c>
      <c r="BH134" s="96">
        <f t="shared" si="172"/>
        <v>87</v>
      </c>
      <c r="BI134" s="34">
        <f t="shared" si="301"/>
        <v>0.99977068089323751</v>
      </c>
      <c r="BJ134" s="37">
        <f t="shared" si="174"/>
        <v>0.99</v>
      </c>
      <c r="BK134" s="96">
        <f t="shared" ref="BK134:BL134" si="343">SUM(BK61:BK72)</f>
        <v>53</v>
      </c>
      <c r="BL134" s="96">
        <f t="shared" si="343"/>
        <v>339147</v>
      </c>
      <c r="BM134" s="34">
        <f t="shared" si="303"/>
        <v>0.9998437255821222</v>
      </c>
      <c r="BN134" s="37">
        <f t="shared" si="177"/>
        <v>0.99</v>
      </c>
    </row>
    <row r="135" spans="3:66" x14ac:dyDescent="0.25">
      <c r="C135" s="99">
        <f t="shared" si="129"/>
        <v>45200</v>
      </c>
      <c r="D135" s="95"/>
      <c r="E135" s="96">
        <f t="shared" ref="E135:F135" si="344">SUM(E62:E73)</f>
        <v>903</v>
      </c>
      <c r="F135" s="96">
        <f t="shared" si="344"/>
        <v>918</v>
      </c>
      <c r="G135" s="38">
        <f t="shared" si="280"/>
        <v>0.9836601307189542</v>
      </c>
      <c r="H135" s="36">
        <f t="shared" si="227"/>
        <v>0.95</v>
      </c>
      <c r="I135" s="96">
        <f t="shared" ref="I135:J135" si="345">SUM(I62:I73)</f>
        <v>41543</v>
      </c>
      <c r="J135" s="96">
        <f t="shared" si="345"/>
        <v>41543</v>
      </c>
      <c r="K135" s="33">
        <f t="shared" si="282"/>
        <v>1</v>
      </c>
      <c r="L135" s="36">
        <f t="shared" si="229"/>
        <v>0.97</v>
      </c>
      <c r="M135" s="96">
        <f t="shared" ref="M135:N135" si="346">SUM(M62:M73)</f>
        <v>4950</v>
      </c>
      <c r="N135" s="96">
        <f t="shared" si="346"/>
        <v>4950</v>
      </c>
      <c r="O135" s="33">
        <f t="shared" si="284"/>
        <v>1</v>
      </c>
      <c r="P135" s="36">
        <f t="shared" si="231"/>
        <v>0.75</v>
      </c>
      <c r="Q135" s="96">
        <f t="shared" si="134"/>
        <v>32</v>
      </c>
      <c r="R135" s="33">
        <f t="shared" si="285"/>
        <v>0.96456256921373196</v>
      </c>
      <c r="S135" s="36">
        <f t="shared" si="232"/>
        <v>0.9</v>
      </c>
      <c r="T135" s="96">
        <f t="shared" si="136"/>
        <v>0</v>
      </c>
      <c r="U135" s="33">
        <f t="shared" si="286"/>
        <v>1</v>
      </c>
      <c r="V135" s="36">
        <f t="shared" si="233"/>
        <v>0.99</v>
      </c>
      <c r="W135" s="96">
        <f t="shared" si="138"/>
        <v>0</v>
      </c>
      <c r="X135" s="33">
        <f t="shared" si="287"/>
        <v>1</v>
      </c>
      <c r="Y135" s="36">
        <f t="shared" si="140"/>
        <v>0.99</v>
      </c>
      <c r="Z135" s="96">
        <f t="shared" si="141"/>
        <v>903</v>
      </c>
      <c r="AA135" s="33">
        <f t="shared" si="288"/>
        <v>1</v>
      </c>
      <c r="AB135" s="36">
        <f t="shared" si="143"/>
        <v>0.99</v>
      </c>
      <c r="AC135" s="96">
        <f t="shared" si="144"/>
        <v>41543</v>
      </c>
      <c r="AD135" s="33">
        <f t="shared" si="289"/>
        <v>1</v>
      </c>
      <c r="AE135" s="36">
        <f t="shared" si="146"/>
        <v>0.99</v>
      </c>
      <c r="AF135" s="96">
        <f t="shared" si="147"/>
        <v>4950</v>
      </c>
      <c r="AG135" s="33">
        <f t="shared" si="290"/>
        <v>1</v>
      </c>
      <c r="AH135" s="36">
        <f t="shared" si="149"/>
        <v>0.75</v>
      </c>
      <c r="AI135" s="96">
        <f t="shared" si="150"/>
        <v>12016</v>
      </c>
      <c r="AJ135" s="34">
        <f t="shared" si="291"/>
        <v>13.306755260243632</v>
      </c>
      <c r="AK135" s="37">
        <f t="shared" si="152"/>
        <v>20</v>
      </c>
      <c r="AL135" s="96">
        <f t="shared" si="153"/>
        <v>41543</v>
      </c>
      <c r="AM135" s="34">
        <f t="shared" si="292"/>
        <v>1</v>
      </c>
      <c r="AN135" s="37">
        <f t="shared" si="155"/>
        <v>1</v>
      </c>
      <c r="AO135" s="96">
        <f t="shared" si="156"/>
        <v>96050.9</v>
      </c>
      <c r="AP135" s="34">
        <f t="shared" si="293"/>
        <v>19.40422222222222</v>
      </c>
      <c r="AQ135" s="37">
        <f t="shared" si="158"/>
        <v>20</v>
      </c>
      <c r="AR135" s="96">
        <f t="shared" si="159"/>
        <v>32052</v>
      </c>
      <c r="AS135" s="95"/>
      <c r="AT135" s="95"/>
      <c r="AU135" s="35">
        <f t="shared" si="294"/>
        <v>2.8172968925496068E-2</v>
      </c>
      <c r="AV135" s="35">
        <f t="shared" si="295"/>
        <v>1.2961125670784974</v>
      </c>
      <c r="AW135" s="35">
        <f t="shared" si="296"/>
        <v>0.15443654062149006</v>
      </c>
      <c r="AX135" s="96">
        <f t="shared" ref="AX135:AY135" si="347">SUM(AX62:AX73)</f>
        <v>2901</v>
      </c>
      <c r="AY135" s="96">
        <f t="shared" si="347"/>
        <v>382073</v>
      </c>
      <c r="AZ135" s="33">
        <f t="shared" si="298"/>
        <v>0.99240721014047051</v>
      </c>
      <c r="BA135" s="36">
        <f t="shared" si="165"/>
        <v>0.95</v>
      </c>
      <c r="BB135" s="96">
        <f t="shared" si="166"/>
        <v>2901</v>
      </c>
      <c r="BC135" s="33">
        <f t="shared" si="299"/>
        <v>0.99240721014047051</v>
      </c>
      <c r="BD135" s="36">
        <f t="shared" si="168"/>
        <v>0.95</v>
      </c>
      <c r="BE135" s="96">
        <f t="shared" si="169"/>
        <v>247</v>
      </c>
      <c r="BF135" s="34">
        <f t="shared" si="300"/>
        <v>0.99935352668207389</v>
      </c>
      <c r="BG135" s="37">
        <f t="shared" si="171"/>
        <v>0.99</v>
      </c>
      <c r="BH135" s="96">
        <f t="shared" si="172"/>
        <v>94</v>
      </c>
      <c r="BI135" s="34">
        <f t="shared" si="301"/>
        <v>0.99975397371706454</v>
      </c>
      <c r="BJ135" s="37">
        <f t="shared" si="174"/>
        <v>0.99</v>
      </c>
      <c r="BK135" s="96">
        <f t="shared" ref="BK135:BL135" si="348">SUM(BK62:BK73)</f>
        <v>57</v>
      </c>
      <c r="BL135" s="96">
        <f t="shared" si="348"/>
        <v>341847</v>
      </c>
      <c r="BM135" s="34">
        <f t="shared" si="303"/>
        <v>0.99983325873855844</v>
      </c>
      <c r="BN135" s="37">
        <f t="shared" si="177"/>
        <v>0.99</v>
      </c>
    </row>
    <row r="136" spans="3:66" x14ac:dyDescent="0.25">
      <c r="C136" s="99">
        <f t="shared" si="129"/>
        <v>45231</v>
      </c>
      <c r="D136" s="95"/>
      <c r="E136" s="96">
        <f t="shared" ref="E136:F136" si="349">SUM(E63:E74)</f>
        <v>893</v>
      </c>
      <c r="F136" s="96">
        <f t="shared" si="349"/>
        <v>899</v>
      </c>
      <c r="G136" s="38">
        <f t="shared" si="280"/>
        <v>0.99332591768631817</v>
      </c>
      <c r="H136" s="36">
        <f t="shared" si="227"/>
        <v>0.95</v>
      </c>
      <c r="I136" s="96">
        <f t="shared" ref="I136:J136" si="350">SUM(I63:I74)</f>
        <v>40641</v>
      </c>
      <c r="J136" s="96">
        <f t="shared" si="350"/>
        <v>40641</v>
      </c>
      <c r="K136" s="33">
        <f t="shared" si="282"/>
        <v>1</v>
      </c>
      <c r="L136" s="36">
        <f t="shared" si="229"/>
        <v>0.97</v>
      </c>
      <c r="M136" s="96">
        <f t="shared" ref="M136:N136" si="351">SUM(M63:M74)</f>
        <v>5149</v>
      </c>
      <c r="N136" s="96">
        <f t="shared" si="351"/>
        <v>5149</v>
      </c>
      <c r="O136" s="33">
        <f t="shared" si="284"/>
        <v>1</v>
      </c>
      <c r="P136" s="36">
        <f t="shared" si="231"/>
        <v>0.75</v>
      </c>
      <c r="Q136" s="96">
        <f t="shared" si="134"/>
        <v>32</v>
      </c>
      <c r="R136" s="33">
        <f t="shared" si="285"/>
        <v>0.96416573348264278</v>
      </c>
      <c r="S136" s="36">
        <f t="shared" si="232"/>
        <v>0.9</v>
      </c>
      <c r="T136" s="96">
        <f t="shared" si="136"/>
        <v>0</v>
      </c>
      <c r="U136" s="33">
        <f t="shared" si="286"/>
        <v>1</v>
      </c>
      <c r="V136" s="36">
        <f t="shared" si="233"/>
        <v>0.99</v>
      </c>
      <c r="W136" s="96">
        <f t="shared" si="138"/>
        <v>0</v>
      </c>
      <c r="X136" s="33">
        <f t="shared" si="287"/>
        <v>1</v>
      </c>
      <c r="Y136" s="36">
        <f t="shared" si="140"/>
        <v>0.99</v>
      </c>
      <c r="Z136" s="96">
        <f t="shared" si="141"/>
        <v>893</v>
      </c>
      <c r="AA136" s="33">
        <f t="shared" si="288"/>
        <v>1</v>
      </c>
      <c r="AB136" s="36">
        <f t="shared" si="143"/>
        <v>0.99</v>
      </c>
      <c r="AC136" s="96">
        <f t="shared" si="144"/>
        <v>40641</v>
      </c>
      <c r="AD136" s="33">
        <f t="shared" si="289"/>
        <v>1</v>
      </c>
      <c r="AE136" s="36">
        <f t="shared" si="146"/>
        <v>0.99</v>
      </c>
      <c r="AF136" s="96">
        <f t="shared" si="147"/>
        <v>5149</v>
      </c>
      <c r="AG136" s="33">
        <f t="shared" si="290"/>
        <v>1</v>
      </c>
      <c r="AH136" s="36">
        <f t="shared" si="149"/>
        <v>0.75</v>
      </c>
      <c r="AI136" s="96">
        <f t="shared" si="150"/>
        <v>11745</v>
      </c>
      <c r="AJ136" s="34">
        <f t="shared" si="291"/>
        <v>13.152295632698769</v>
      </c>
      <c r="AK136" s="37">
        <f t="shared" si="152"/>
        <v>20</v>
      </c>
      <c r="AL136" s="96">
        <f t="shared" si="153"/>
        <v>40641</v>
      </c>
      <c r="AM136" s="34">
        <f t="shared" si="292"/>
        <v>1</v>
      </c>
      <c r="AN136" s="37">
        <f t="shared" si="155"/>
        <v>1</v>
      </c>
      <c r="AO136" s="96">
        <f t="shared" si="156"/>
        <v>101854.9</v>
      </c>
      <c r="AP136" s="34">
        <f t="shared" si="293"/>
        <v>19.781491551757622</v>
      </c>
      <c r="AQ136" s="37">
        <f t="shared" si="158"/>
        <v>20</v>
      </c>
      <c r="AR136" s="96">
        <f t="shared" si="159"/>
        <v>32267.5</v>
      </c>
      <c r="AS136" s="95"/>
      <c r="AT136" s="95"/>
      <c r="AU136" s="35">
        <f t="shared" si="294"/>
        <v>2.76749050902611E-2</v>
      </c>
      <c r="AV136" s="35">
        <f t="shared" si="295"/>
        <v>1.259502595490819</v>
      </c>
      <c r="AW136" s="35">
        <f t="shared" si="296"/>
        <v>0.15957232509490973</v>
      </c>
      <c r="AX136" s="96">
        <f t="shared" ref="AX136:AY136" si="352">SUM(AX63:AX74)</f>
        <v>3063</v>
      </c>
      <c r="AY136" s="96">
        <f t="shared" si="352"/>
        <v>384624</v>
      </c>
      <c r="AZ136" s="33">
        <f t="shared" si="298"/>
        <v>0.99203637838512415</v>
      </c>
      <c r="BA136" s="36">
        <f t="shared" si="165"/>
        <v>0.95</v>
      </c>
      <c r="BB136" s="96">
        <f t="shared" si="166"/>
        <v>3063</v>
      </c>
      <c r="BC136" s="33">
        <f t="shared" si="299"/>
        <v>0.99203637838512415</v>
      </c>
      <c r="BD136" s="36">
        <f t="shared" si="168"/>
        <v>0.95</v>
      </c>
      <c r="BE136" s="96">
        <f t="shared" si="169"/>
        <v>260</v>
      </c>
      <c r="BF136" s="34">
        <f t="shared" si="300"/>
        <v>0.99932401514206082</v>
      </c>
      <c r="BG136" s="37">
        <f t="shared" si="171"/>
        <v>0.99</v>
      </c>
      <c r="BH136" s="96">
        <f t="shared" si="172"/>
        <v>94</v>
      </c>
      <c r="BI136" s="34">
        <f t="shared" si="301"/>
        <v>0.99975560547443743</v>
      </c>
      <c r="BJ136" s="37">
        <f t="shared" si="174"/>
        <v>0.99</v>
      </c>
      <c r="BK136" s="96">
        <f t="shared" ref="BK136:BL136" si="353">SUM(BK63:BK74)</f>
        <v>60</v>
      </c>
      <c r="BL136" s="96">
        <f t="shared" si="353"/>
        <v>343069</v>
      </c>
      <c r="BM136" s="34">
        <f t="shared" si="303"/>
        <v>0.99982510806863922</v>
      </c>
      <c r="BN136" s="37">
        <f t="shared" si="177"/>
        <v>0.99</v>
      </c>
    </row>
    <row r="137" spans="3:66" x14ac:dyDescent="0.25">
      <c r="C137" s="99">
        <f t="shared" si="129"/>
        <v>45261</v>
      </c>
      <c r="D137" s="95"/>
      <c r="E137" s="96">
        <f t="shared" ref="E137:F137" si="354">SUM(E64:E75)</f>
        <v>891</v>
      </c>
      <c r="F137" s="96">
        <f t="shared" si="354"/>
        <v>885</v>
      </c>
      <c r="G137" s="38">
        <f t="shared" si="280"/>
        <v>1.006779661016949</v>
      </c>
      <c r="H137" s="36">
        <f t="shared" si="227"/>
        <v>0.95</v>
      </c>
      <c r="I137" s="96">
        <f t="shared" ref="I137:J137" si="355">SUM(I64:I75)</f>
        <v>39548</v>
      </c>
      <c r="J137" s="96">
        <f t="shared" si="355"/>
        <v>39548</v>
      </c>
      <c r="K137" s="33">
        <f t="shared" si="282"/>
        <v>1</v>
      </c>
      <c r="L137" s="36">
        <f t="shared" si="229"/>
        <v>0.97</v>
      </c>
      <c r="M137" s="96">
        <f t="shared" ref="M137:N137" si="356">SUM(M64:M75)</f>
        <v>5261</v>
      </c>
      <c r="N137" s="96">
        <f t="shared" si="356"/>
        <v>5261</v>
      </c>
      <c r="O137" s="33">
        <f t="shared" si="284"/>
        <v>1</v>
      </c>
      <c r="P137" s="36">
        <f t="shared" si="231"/>
        <v>0.75</v>
      </c>
      <c r="Q137" s="96">
        <f t="shared" si="134"/>
        <v>30</v>
      </c>
      <c r="R137" s="33">
        <f t="shared" si="285"/>
        <v>0.96632996632996637</v>
      </c>
      <c r="S137" s="36">
        <f t="shared" si="232"/>
        <v>0.9</v>
      </c>
      <c r="T137" s="96">
        <f t="shared" si="136"/>
        <v>0</v>
      </c>
      <c r="U137" s="33">
        <f t="shared" si="286"/>
        <v>1</v>
      </c>
      <c r="V137" s="36">
        <f t="shared" si="233"/>
        <v>0.99</v>
      </c>
      <c r="W137" s="96">
        <f t="shared" si="138"/>
        <v>0</v>
      </c>
      <c r="X137" s="33">
        <f t="shared" si="287"/>
        <v>1</v>
      </c>
      <c r="Y137" s="36">
        <f t="shared" si="140"/>
        <v>0.99</v>
      </c>
      <c r="Z137" s="96">
        <f t="shared" si="141"/>
        <v>891</v>
      </c>
      <c r="AA137" s="33">
        <f t="shared" si="288"/>
        <v>1</v>
      </c>
      <c r="AB137" s="36">
        <f t="shared" si="143"/>
        <v>0.99</v>
      </c>
      <c r="AC137" s="96">
        <f t="shared" si="144"/>
        <v>39548</v>
      </c>
      <c r="AD137" s="33">
        <f t="shared" si="289"/>
        <v>1</v>
      </c>
      <c r="AE137" s="36">
        <f t="shared" si="146"/>
        <v>0.99</v>
      </c>
      <c r="AF137" s="96">
        <f t="shared" si="147"/>
        <v>5261</v>
      </c>
      <c r="AG137" s="33">
        <f t="shared" si="290"/>
        <v>1</v>
      </c>
      <c r="AH137" s="36">
        <f t="shared" si="149"/>
        <v>0.75</v>
      </c>
      <c r="AI137" s="96">
        <f t="shared" si="150"/>
        <v>11493</v>
      </c>
      <c r="AJ137" s="34">
        <f t="shared" si="291"/>
        <v>12.8989898989899</v>
      </c>
      <c r="AK137" s="37">
        <f t="shared" si="152"/>
        <v>20</v>
      </c>
      <c r="AL137" s="96">
        <f t="shared" si="153"/>
        <v>39548</v>
      </c>
      <c r="AM137" s="34">
        <f t="shared" si="292"/>
        <v>1</v>
      </c>
      <c r="AN137" s="37">
        <f t="shared" si="155"/>
        <v>1</v>
      </c>
      <c r="AO137" s="96">
        <f t="shared" si="156"/>
        <v>104394.09999999999</v>
      </c>
      <c r="AP137" s="34">
        <f t="shared" si="293"/>
        <v>19.84301463600076</v>
      </c>
      <c r="AQ137" s="37">
        <f t="shared" si="158"/>
        <v>20</v>
      </c>
      <c r="AR137" s="96">
        <f t="shared" si="159"/>
        <v>32481.416666666668</v>
      </c>
      <c r="AS137" s="95"/>
      <c r="AT137" s="95"/>
      <c r="AU137" s="35">
        <f t="shared" si="294"/>
        <v>2.7431069560287034E-2</v>
      </c>
      <c r="AV137" s="35">
        <f t="shared" si="295"/>
        <v>1.217557731728655</v>
      </c>
      <c r="AW137" s="35">
        <f t="shared" si="296"/>
        <v>0.16196953642723916</v>
      </c>
      <c r="AX137" s="96">
        <f t="shared" ref="AX137:AY137" si="357">SUM(AX64:AX75)</f>
        <v>3151</v>
      </c>
      <c r="AY137" s="96">
        <f t="shared" si="357"/>
        <v>387210</v>
      </c>
      <c r="AZ137" s="33">
        <f t="shared" si="298"/>
        <v>0.99186229694481032</v>
      </c>
      <c r="BA137" s="36">
        <f t="shared" si="165"/>
        <v>0.95</v>
      </c>
      <c r="BB137" s="96">
        <f t="shared" si="166"/>
        <v>3161</v>
      </c>
      <c r="BC137" s="33">
        <f t="shared" si="299"/>
        <v>0.99183647116551743</v>
      </c>
      <c r="BD137" s="36">
        <f t="shared" si="168"/>
        <v>0.95</v>
      </c>
      <c r="BE137" s="96">
        <f t="shared" si="169"/>
        <v>264</v>
      </c>
      <c r="BF137" s="34">
        <f t="shared" si="300"/>
        <v>0.99931819942666766</v>
      </c>
      <c r="BG137" s="37">
        <f t="shared" si="171"/>
        <v>0.99</v>
      </c>
      <c r="BH137" s="96">
        <f t="shared" si="172"/>
        <v>76</v>
      </c>
      <c r="BI137" s="34">
        <f t="shared" si="301"/>
        <v>0.99980372407737406</v>
      </c>
      <c r="BJ137" s="37">
        <f t="shared" si="174"/>
        <v>0.99</v>
      </c>
      <c r="BK137" s="96">
        <f t="shared" ref="BK137:BL137" si="358">SUM(BK64:BK75)</f>
        <v>61</v>
      </c>
      <c r="BL137" s="96">
        <f t="shared" si="358"/>
        <v>345271</v>
      </c>
      <c r="BM137" s="34">
        <f t="shared" si="303"/>
        <v>0.99982332718357469</v>
      </c>
      <c r="BN137" s="37">
        <f t="shared" si="177"/>
        <v>0.99</v>
      </c>
    </row>
    <row r="138" spans="3:66" x14ac:dyDescent="0.25">
      <c r="C138" s="99">
        <f t="shared" ref="C138:C146" si="359">+C76</f>
        <v>45292</v>
      </c>
      <c r="E138" s="96">
        <f t="shared" ref="E138:F138" si="360">SUM(E65:E76)</f>
        <v>886</v>
      </c>
      <c r="F138" s="96">
        <f t="shared" si="360"/>
        <v>894</v>
      </c>
      <c r="G138" s="38">
        <f t="shared" ref="G138:G149" si="361">E138/F138*1</f>
        <v>0.99105145413870244</v>
      </c>
      <c r="H138" s="36">
        <f t="shared" si="227"/>
        <v>0.95</v>
      </c>
      <c r="I138" s="96">
        <f t="shared" ref="I138:J138" si="362">SUM(I65:I76)</f>
        <v>39270</v>
      </c>
      <c r="J138" s="96">
        <f t="shared" si="362"/>
        <v>39270</v>
      </c>
      <c r="K138" s="33">
        <f t="shared" ref="K138:K149" si="363">I138/J138*1</f>
        <v>1</v>
      </c>
      <c r="L138" s="36">
        <f t="shared" si="229"/>
        <v>0.97</v>
      </c>
      <c r="M138" s="96">
        <f t="shared" ref="M138:N138" si="364">SUM(M65:M76)</f>
        <v>5494</v>
      </c>
      <c r="N138" s="96">
        <f t="shared" si="364"/>
        <v>5494</v>
      </c>
      <c r="O138" s="33">
        <f t="shared" ref="O138:O149" si="365">M138/N138*1</f>
        <v>1</v>
      </c>
      <c r="P138" s="36">
        <f t="shared" si="231"/>
        <v>0.75</v>
      </c>
      <c r="Q138" s="96">
        <f t="shared" ref="Q138:Q149" si="366">SUM(Q65:Q76)</f>
        <v>31</v>
      </c>
      <c r="R138" s="33">
        <f t="shared" ref="R138:R149" si="367">(1-Q138/E138)*1</f>
        <v>0.96501128668171554</v>
      </c>
      <c r="S138" s="36">
        <f t="shared" si="232"/>
        <v>0.9</v>
      </c>
      <c r="T138" s="96">
        <f t="shared" ref="T138:T149" si="368">SUM(T65:T76)</f>
        <v>0</v>
      </c>
      <c r="U138" s="33">
        <f t="shared" ref="U138:U149" si="369">(1-T138/I138)*1</f>
        <v>1</v>
      </c>
      <c r="V138" s="36">
        <f t="shared" si="233"/>
        <v>0.99</v>
      </c>
      <c r="W138" s="96">
        <f t="shared" ref="W138:W149" si="370">SUM(W65:W76)</f>
        <v>0</v>
      </c>
      <c r="X138" s="33">
        <f t="shared" ref="X138:X149" si="371">(1-W138/M138)*1</f>
        <v>1</v>
      </c>
      <c r="Y138" s="36">
        <f t="shared" si="140"/>
        <v>0.99</v>
      </c>
      <c r="Z138" s="96">
        <f t="shared" ref="Z138:Z149" si="372">SUM(Z65:Z76)</f>
        <v>886</v>
      </c>
      <c r="AA138" s="33">
        <f t="shared" ref="AA138:AA149" si="373">Z138/E138*1</f>
        <v>1</v>
      </c>
      <c r="AB138" s="36">
        <f t="shared" si="143"/>
        <v>0.99</v>
      </c>
      <c r="AC138" s="96">
        <f t="shared" ref="AC138:AC149" si="374">SUM(AC65:AC76)</f>
        <v>39270</v>
      </c>
      <c r="AD138" s="33">
        <f t="shared" ref="AD138:AD149" si="375">AC138/I138*1</f>
        <v>1</v>
      </c>
      <c r="AE138" s="36">
        <f t="shared" si="146"/>
        <v>0.99</v>
      </c>
      <c r="AF138" s="96">
        <f t="shared" ref="AF138:AF149" si="376">SUM(AF65:AF76)</f>
        <v>5494</v>
      </c>
      <c r="AG138" s="33">
        <f t="shared" ref="AG138:AG149" si="377">AF138/M138*1</f>
        <v>1</v>
      </c>
      <c r="AH138" s="36">
        <f t="shared" si="149"/>
        <v>0.75</v>
      </c>
      <c r="AI138" s="96">
        <f t="shared" ref="AI138:AI149" si="378">SUM(AI65:AI76)</f>
        <v>11318</v>
      </c>
      <c r="AJ138" s="34">
        <f t="shared" ref="AJ138:AJ149" si="379">AI138/E138</f>
        <v>12.774266365688488</v>
      </c>
      <c r="AK138" s="37">
        <f t="shared" si="152"/>
        <v>20</v>
      </c>
      <c r="AL138" s="96">
        <f t="shared" ref="AL138:AL149" si="380">SUM(AL65:AL76)</f>
        <v>39270</v>
      </c>
      <c r="AM138" s="34">
        <f t="shared" ref="AM138:AM149" si="381">AL138/I138</f>
        <v>1</v>
      </c>
      <c r="AN138" s="37">
        <f t="shared" si="155"/>
        <v>1</v>
      </c>
      <c r="AO138" s="96">
        <f t="shared" ref="AO138:AO149" si="382">SUM(AO65:AO76)</f>
        <v>109190.9</v>
      </c>
      <c r="AP138" s="34">
        <f t="shared" ref="AP138:AP149" si="383">AO138/M138</f>
        <v>19.87457226064798</v>
      </c>
      <c r="AQ138" s="37">
        <f t="shared" si="158"/>
        <v>20</v>
      </c>
      <c r="AR138" s="96">
        <f t="shared" ref="AR138:AR149" si="384">AVERAGE(AR65:AR76)</f>
        <v>32685.083333333332</v>
      </c>
      <c r="AU138" s="35">
        <f t="shared" ref="AU138:AU149" si="385">E138/AR138</f>
        <v>2.7107166622898825E-2</v>
      </c>
      <c r="AV138" s="35">
        <f t="shared" ref="AV138:AV149" si="386">I138/AR138</f>
        <v>1.2014655003174231</v>
      </c>
      <c r="AW138" s="35">
        <f t="shared" ref="AW138:AW149" si="387">M138/AR138</f>
        <v>0.16808890905892343</v>
      </c>
      <c r="AX138" s="96">
        <f t="shared" ref="AX138:AY138" si="388">SUM(AX65:AX76)</f>
        <v>3272</v>
      </c>
      <c r="AY138" s="96">
        <f t="shared" si="388"/>
        <v>389777</v>
      </c>
      <c r="AZ138" s="33">
        <f t="shared" ref="AZ138:AZ149" si="389">(1-AX138/AY138)*1</f>
        <v>0.99160545645330533</v>
      </c>
      <c r="BA138" s="36">
        <f t="shared" si="165"/>
        <v>0.95</v>
      </c>
      <c r="BB138" s="96">
        <f t="shared" ref="BB138:BB149" si="390">SUM(BB65:BB76)</f>
        <v>3282</v>
      </c>
      <c r="BC138" s="33">
        <f t="shared" ref="BC138:BC149" si="391">(1-BB138/AY138)*1</f>
        <v>0.99157980075786922</v>
      </c>
      <c r="BD138" s="36">
        <f t="shared" si="168"/>
        <v>0.95</v>
      </c>
      <c r="BE138" s="96">
        <f t="shared" ref="BE138:BE149" si="392">SUM(BE65:BE76)</f>
        <v>247</v>
      </c>
      <c r="BF138" s="34">
        <f t="shared" ref="BF138:BF149" si="393">1-BE138/AY138</f>
        <v>0.99936630432272811</v>
      </c>
      <c r="BG138" s="37">
        <f t="shared" si="171"/>
        <v>0.99</v>
      </c>
      <c r="BH138" s="96">
        <f t="shared" ref="BH138:BH149" si="394">SUM(BH65:BH76)</f>
        <v>77</v>
      </c>
      <c r="BI138" s="34">
        <f t="shared" ref="BI138:BI149" si="395">1-BH138/AY138</f>
        <v>0.99980245114514199</v>
      </c>
      <c r="BJ138" s="37">
        <f t="shared" si="174"/>
        <v>0.99</v>
      </c>
      <c r="BK138" s="96">
        <f t="shared" ref="BK138:BL138" si="396">SUM(BK65:BK76)</f>
        <v>63</v>
      </c>
      <c r="BL138" s="96">
        <f t="shared" si="396"/>
        <v>348586</v>
      </c>
      <c r="BM138" s="34">
        <f t="shared" ref="BM138:BM149" si="397">1-BK138/BL138</f>
        <v>0.99981926985019476</v>
      </c>
      <c r="BN138" s="37">
        <f t="shared" si="177"/>
        <v>0.99</v>
      </c>
    </row>
    <row r="139" spans="3:66" x14ac:dyDescent="0.25">
      <c r="C139" s="99">
        <f t="shared" si="359"/>
        <v>45323</v>
      </c>
      <c r="E139" s="96">
        <f>SUM(E66:E77)</f>
        <v>859</v>
      </c>
      <c r="F139" s="96">
        <f t="shared" ref="F139" si="398">SUM(F66:F77)</f>
        <v>869</v>
      </c>
      <c r="G139" s="38">
        <f t="shared" si="361"/>
        <v>0.98849252013808975</v>
      </c>
      <c r="H139" s="36">
        <f t="shared" si="227"/>
        <v>0.95</v>
      </c>
      <c r="I139" s="96">
        <f t="shared" ref="I139:J139" si="399">SUM(I66:I77)</f>
        <v>39002</v>
      </c>
      <c r="J139" s="96">
        <f t="shared" si="399"/>
        <v>39002</v>
      </c>
      <c r="K139" s="33">
        <f t="shared" si="363"/>
        <v>1</v>
      </c>
      <c r="L139" s="36">
        <f t="shared" si="229"/>
        <v>0.97</v>
      </c>
      <c r="M139" s="96">
        <f t="shared" ref="M139:N139" si="400">SUM(M66:M77)</f>
        <v>5730</v>
      </c>
      <c r="N139" s="96">
        <f t="shared" si="400"/>
        <v>5730</v>
      </c>
      <c r="O139" s="33">
        <f t="shared" si="365"/>
        <v>1</v>
      </c>
      <c r="P139" s="36">
        <f t="shared" si="231"/>
        <v>0.75</v>
      </c>
      <c r="Q139" s="96">
        <f t="shared" si="366"/>
        <v>28</v>
      </c>
      <c r="R139" s="33">
        <f t="shared" si="367"/>
        <v>0.96740395809080326</v>
      </c>
      <c r="S139" s="36">
        <f t="shared" si="232"/>
        <v>0.9</v>
      </c>
      <c r="T139" s="96">
        <f t="shared" si="368"/>
        <v>0</v>
      </c>
      <c r="U139" s="33">
        <f t="shared" si="369"/>
        <v>1</v>
      </c>
      <c r="V139" s="36">
        <f t="shared" si="233"/>
        <v>0.99</v>
      </c>
      <c r="W139" s="96">
        <f t="shared" si="370"/>
        <v>0</v>
      </c>
      <c r="X139" s="33">
        <f t="shared" si="371"/>
        <v>1</v>
      </c>
      <c r="Y139" s="36">
        <f t="shared" si="140"/>
        <v>0.99</v>
      </c>
      <c r="Z139" s="96">
        <f t="shared" si="372"/>
        <v>859</v>
      </c>
      <c r="AA139" s="33">
        <f t="shared" si="373"/>
        <v>1</v>
      </c>
      <c r="AB139" s="36">
        <f t="shared" si="143"/>
        <v>0.99</v>
      </c>
      <c r="AC139" s="96">
        <f t="shared" si="374"/>
        <v>39002</v>
      </c>
      <c r="AD139" s="33">
        <f t="shared" si="375"/>
        <v>1</v>
      </c>
      <c r="AE139" s="36">
        <f t="shared" si="146"/>
        <v>0.99</v>
      </c>
      <c r="AF139" s="96">
        <f t="shared" si="376"/>
        <v>5730</v>
      </c>
      <c r="AG139" s="33">
        <f t="shared" si="377"/>
        <v>1</v>
      </c>
      <c r="AH139" s="36">
        <f t="shared" si="149"/>
        <v>0.75</v>
      </c>
      <c r="AI139" s="96">
        <f t="shared" si="378"/>
        <v>11404</v>
      </c>
      <c r="AJ139" s="34">
        <f t="shared" si="379"/>
        <v>13.275902211874273</v>
      </c>
      <c r="AK139" s="37">
        <f t="shared" si="152"/>
        <v>20</v>
      </c>
      <c r="AL139" s="96">
        <f t="shared" si="380"/>
        <v>39002</v>
      </c>
      <c r="AM139" s="34">
        <f t="shared" si="381"/>
        <v>1</v>
      </c>
      <c r="AN139" s="37">
        <f t="shared" si="155"/>
        <v>1</v>
      </c>
      <c r="AO139" s="96">
        <f t="shared" si="382"/>
        <v>113960.09999999999</v>
      </c>
      <c r="AP139" s="34">
        <f t="shared" si="383"/>
        <v>19.888324607329842</v>
      </c>
      <c r="AQ139" s="37">
        <f t="shared" si="158"/>
        <v>20</v>
      </c>
      <c r="AR139" s="96">
        <f t="shared" si="384"/>
        <v>32896</v>
      </c>
      <c r="AU139" s="35">
        <f t="shared" si="385"/>
        <v>2.6112597276264592E-2</v>
      </c>
      <c r="AV139" s="35">
        <f t="shared" si="386"/>
        <v>1.1856152723735409</v>
      </c>
      <c r="AW139" s="35">
        <f t="shared" si="387"/>
        <v>0.17418531128404668</v>
      </c>
      <c r="AX139" s="96">
        <f t="shared" ref="AX139:AY139" si="401">SUM(AX66:AX77)</f>
        <v>3113</v>
      </c>
      <c r="AY139" s="96">
        <f t="shared" si="401"/>
        <v>392221</v>
      </c>
      <c r="AZ139" s="33">
        <f t="shared" si="389"/>
        <v>0.99206314807213281</v>
      </c>
      <c r="BA139" s="36">
        <f t="shared" si="165"/>
        <v>0.95</v>
      </c>
      <c r="BB139" s="96">
        <f t="shared" si="390"/>
        <v>3123</v>
      </c>
      <c r="BC139" s="33">
        <f t="shared" si="391"/>
        <v>0.99203765224197582</v>
      </c>
      <c r="BD139" s="36">
        <f t="shared" si="168"/>
        <v>0.95</v>
      </c>
      <c r="BE139" s="96">
        <f t="shared" si="392"/>
        <v>243</v>
      </c>
      <c r="BF139" s="34">
        <f t="shared" si="393"/>
        <v>0.99938045132718545</v>
      </c>
      <c r="BG139" s="37">
        <f t="shared" si="171"/>
        <v>0.99</v>
      </c>
      <c r="BH139" s="96">
        <f t="shared" si="394"/>
        <v>78</v>
      </c>
      <c r="BI139" s="34">
        <f t="shared" si="395"/>
        <v>0.99980113252477554</v>
      </c>
      <c r="BJ139" s="37">
        <f t="shared" si="174"/>
        <v>0.99</v>
      </c>
      <c r="BK139" s="96">
        <f t="shared" ref="BK139:BL139" si="402">SUM(BK66:BK77)</f>
        <v>65</v>
      </c>
      <c r="BL139" s="96">
        <f t="shared" si="402"/>
        <v>349253</v>
      </c>
      <c r="BM139" s="34">
        <f t="shared" si="397"/>
        <v>0.99981388849916819</v>
      </c>
      <c r="BN139" s="37">
        <f t="shared" si="177"/>
        <v>0.99</v>
      </c>
    </row>
    <row r="140" spans="3:66" x14ac:dyDescent="0.25">
      <c r="C140" s="99">
        <f t="shared" si="359"/>
        <v>45352</v>
      </c>
      <c r="E140" s="96">
        <f t="shared" ref="E140:F140" si="403">SUM(E67:E78)</f>
        <v>778</v>
      </c>
      <c r="F140" s="96">
        <f t="shared" si="403"/>
        <v>772</v>
      </c>
      <c r="G140" s="38">
        <f t="shared" si="361"/>
        <v>1.0077720207253886</v>
      </c>
      <c r="H140" s="36">
        <f t="shared" si="227"/>
        <v>0.95</v>
      </c>
      <c r="I140" s="96">
        <f t="shared" ref="I140:J140" si="404">SUM(I67:I78)</f>
        <v>34748</v>
      </c>
      <c r="J140" s="96">
        <f t="shared" si="404"/>
        <v>34748</v>
      </c>
      <c r="K140" s="33">
        <f t="shared" si="363"/>
        <v>1</v>
      </c>
      <c r="L140" s="36">
        <f t="shared" si="229"/>
        <v>0.97</v>
      </c>
      <c r="M140" s="96">
        <f t="shared" ref="M140:N140" si="405">SUM(M67:M78)</f>
        <v>5521</v>
      </c>
      <c r="N140" s="96">
        <f t="shared" si="405"/>
        <v>5521</v>
      </c>
      <c r="O140" s="33">
        <f t="shared" si="365"/>
        <v>1</v>
      </c>
      <c r="P140" s="36">
        <f t="shared" si="231"/>
        <v>0.75</v>
      </c>
      <c r="Q140" s="96">
        <f t="shared" si="366"/>
        <v>22</v>
      </c>
      <c r="R140" s="33">
        <f t="shared" si="367"/>
        <v>0.97172236503856046</v>
      </c>
      <c r="S140" s="36">
        <f t="shared" si="232"/>
        <v>0.9</v>
      </c>
      <c r="T140" s="96">
        <f t="shared" si="368"/>
        <v>0</v>
      </c>
      <c r="U140" s="33">
        <f t="shared" si="369"/>
        <v>1</v>
      </c>
      <c r="V140" s="36">
        <f t="shared" si="233"/>
        <v>0.99</v>
      </c>
      <c r="W140" s="96">
        <f t="shared" si="370"/>
        <v>0</v>
      </c>
      <c r="X140" s="33">
        <f t="shared" si="371"/>
        <v>1</v>
      </c>
      <c r="Y140" s="36">
        <f t="shared" si="140"/>
        <v>0.99</v>
      </c>
      <c r="Z140" s="96">
        <f t="shared" si="372"/>
        <v>778</v>
      </c>
      <c r="AA140" s="33">
        <f t="shared" si="373"/>
        <v>1</v>
      </c>
      <c r="AB140" s="36">
        <f t="shared" si="143"/>
        <v>0.99</v>
      </c>
      <c r="AC140" s="96">
        <f t="shared" si="374"/>
        <v>34748</v>
      </c>
      <c r="AD140" s="33">
        <f t="shared" si="375"/>
        <v>1</v>
      </c>
      <c r="AE140" s="36">
        <f t="shared" si="146"/>
        <v>0.99</v>
      </c>
      <c r="AF140" s="96">
        <f t="shared" si="376"/>
        <v>5521</v>
      </c>
      <c r="AG140" s="33">
        <f t="shared" si="377"/>
        <v>1</v>
      </c>
      <c r="AH140" s="36">
        <f t="shared" si="149"/>
        <v>0.75</v>
      </c>
      <c r="AI140" s="96">
        <f t="shared" si="378"/>
        <v>10305</v>
      </c>
      <c r="AJ140" s="34">
        <f t="shared" si="379"/>
        <v>13.245501285347043</v>
      </c>
      <c r="AK140" s="37">
        <f t="shared" si="152"/>
        <v>20</v>
      </c>
      <c r="AL140" s="96">
        <f t="shared" si="380"/>
        <v>34748</v>
      </c>
      <c r="AM140" s="34">
        <f t="shared" si="381"/>
        <v>1</v>
      </c>
      <c r="AN140" s="37">
        <f t="shared" si="155"/>
        <v>1</v>
      </c>
      <c r="AO140" s="96">
        <f t="shared" si="382"/>
        <v>109842.79999999999</v>
      </c>
      <c r="AP140" s="34">
        <f t="shared" si="383"/>
        <v>19.895453722151782</v>
      </c>
      <c r="AQ140" s="37">
        <f t="shared" si="158"/>
        <v>20</v>
      </c>
      <c r="AR140" s="96">
        <f t="shared" si="384"/>
        <v>32986.909090909088</v>
      </c>
      <c r="AU140" s="35">
        <f t="shared" si="385"/>
        <v>2.3585113653901275E-2</v>
      </c>
      <c r="AV140" s="35">
        <f t="shared" si="386"/>
        <v>1.0533875697246291</v>
      </c>
      <c r="AW140" s="35">
        <f t="shared" si="387"/>
        <v>0.16736942478558989</v>
      </c>
      <c r="AX140" s="96">
        <f t="shared" ref="AX140:AY140" si="406">SUM(AX67:AX78)</f>
        <v>2812</v>
      </c>
      <c r="AY140" s="96">
        <f t="shared" si="406"/>
        <v>360718</v>
      </c>
      <c r="AZ140" s="33">
        <f t="shared" si="389"/>
        <v>0.99220443670679037</v>
      </c>
      <c r="BA140" s="36">
        <f t="shared" si="165"/>
        <v>0.95</v>
      </c>
      <c r="BB140" s="96">
        <f t="shared" si="390"/>
        <v>2822</v>
      </c>
      <c r="BC140" s="33">
        <f t="shared" si="391"/>
        <v>0.99217671421997244</v>
      </c>
      <c r="BD140" s="36">
        <f t="shared" si="168"/>
        <v>0.95</v>
      </c>
      <c r="BE140" s="96">
        <f t="shared" si="392"/>
        <v>213</v>
      </c>
      <c r="BF140" s="34">
        <f t="shared" si="393"/>
        <v>0.99940951103077746</v>
      </c>
      <c r="BG140" s="37">
        <f t="shared" si="171"/>
        <v>0.99</v>
      </c>
      <c r="BH140" s="96">
        <f t="shared" si="394"/>
        <v>74</v>
      </c>
      <c r="BI140" s="34">
        <f t="shared" si="395"/>
        <v>0.99979485359754716</v>
      </c>
      <c r="BJ140" s="37">
        <f t="shared" si="174"/>
        <v>0.99</v>
      </c>
      <c r="BK140" s="96">
        <f t="shared" ref="BK140:BL140" si="407">SUM(BK67:BK78)</f>
        <v>64</v>
      </c>
      <c r="BL140" s="96">
        <f t="shared" si="407"/>
        <v>319621</v>
      </c>
      <c r="BM140" s="34">
        <f t="shared" si="397"/>
        <v>0.99979976284411853</v>
      </c>
      <c r="BN140" s="37">
        <f t="shared" si="177"/>
        <v>0.99</v>
      </c>
    </row>
    <row r="141" spans="3:66" x14ac:dyDescent="0.25">
      <c r="C141" s="99">
        <f t="shared" si="359"/>
        <v>45383</v>
      </c>
      <c r="E141" s="96">
        <f t="shared" ref="E141:F141" si="408">SUM(E68:E79)</f>
        <v>704</v>
      </c>
      <c r="F141" s="96">
        <f t="shared" si="408"/>
        <v>699</v>
      </c>
      <c r="G141" s="38">
        <f t="shared" si="361"/>
        <v>1.0071530758226037</v>
      </c>
      <c r="H141" s="36">
        <f t="shared" si="227"/>
        <v>0.95</v>
      </c>
      <c r="I141" s="96">
        <f t="shared" ref="I141:J141" si="409">SUM(I68:I79)</f>
        <v>31197</v>
      </c>
      <c r="J141" s="96">
        <f t="shared" si="409"/>
        <v>31197</v>
      </c>
      <c r="K141" s="33">
        <f t="shared" si="363"/>
        <v>1</v>
      </c>
      <c r="L141" s="36">
        <f t="shared" si="229"/>
        <v>0.97</v>
      </c>
      <c r="M141" s="96">
        <f t="shared" ref="M141:N141" si="410">SUM(M68:M79)</f>
        <v>5382</v>
      </c>
      <c r="N141" s="96">
        <f t="shared" si="410"/>
        <v>5382</v>
      </c>
      <c r="O141" s="33">
        <f t="shared" si="365"/>
        <v>1</v>
      </c>
      <c r="P141" s="36">
        <f t="shared" si="231"/>
        <v>0.75</v>
      </c>
      <c r="Q141" s="96">
        <f t="shared" si="366"/>
        <v>21</v>
      </c>
      <c r="R141" s="33">
        <f t="shared" si="367"/>
        <v>0.97017045454545459</v>
      </c>
      <c r="S141" s="36">
        <f t="shared" si="232"/>
        <v>0.9</v>
      </c>
      <c r="T141" s="96">
        <f t="shared" si="368"/>
        <v>0</v>
      </c>
      <c r="U141" s="33">
        <f t="shared" si="369"/>
        <v>1</v>
      </c>
      <c r="V141" s="36">
        <f t="shared" si="233"/>
        <v>0.99</v>
      </c>
      <c r="W141" s="96">
        <f t="shared" si="370"/>
        <v>0</v>
      </c>
      <c r="X141" s="33">
        <f t="shared" si="371"/>
        <v>1</v>
      </c>
      <c r="Y141" s="36">
        <f t="shared" si="140"/>
        <v>0.99</v>
      </c>
      <c r="Z141" s="96">
        <f t="shared" si="372"/>
        <v>704</v>
      </c>
      <c r="AA141" s="33">
        <f t="shared" si="373"/>
        <v>1</v>
      </c>
      <c r="AB141" s="36">
        <f t="shared" si="143"/>
        <v>0.99</v>
      </c>
      <c r="AC141" s="96">
        <f t="shared" si="374"/>
        <v>31197</v>
      </c>
      <c r="AD141" s="33">
        <f t="shared" si="375"/>
        <v>1</v>
      </c>
      <c r="AE141" s="36">
        <f t="shared" si="146"/>
        <v>0.99</v>
      </c>
      <c r="AF141" s="96">
        <f t="shared" si="376"/>
        <v>5382</v>
      </c>
      <c r="AG141" s="33">
        <f t="shared" si="377"/>
        <v>1</v>
      </c>
      <c r="AH141" s="36">
        <f t="shared" si="149"/>
        <v>0.75</v>
      </c>
      <c r="AI141" s="96">
        <f t="shared" si="378"/>
        <v>9183</v>
      </c>
      <c r="AJ141" s="34">
        <f t="shared" si="379"/>
        <v>13.044034090909092</v>
      </c>
      <c r="AK141" s="37">
        <f t="shared" si="152"/>
        <v>20</v>
      </c>
      <c r="AL141" s="96">
        <f t="shared" si="380"/>
        <v>31197</v>
      </c>
      <c r="AM141" s="34">
        <f t="shared" si="381"/>
        <v>1</v>
      </c>
      <c r="AN141" s="37">
        <f t="shared" si="155"/>
        <v>1</v>
      </c>
      <c r="AO141" s="96">
        <f t="shared" si="382"/>
        <v>107076.70000000001</v>
      </c>
      <c r="AP141" s="34">
        <f t="shared" si="383"/>
        <v>19.895336306205873</v>
      </c>
      <c r="AQ141" s="37">
        <f t="shared" si="158"/>
        <v>20</v>
      </c>
      <c r="AR141" s="96">
        <f t="shared" si="384"/>
        <v>33079.5</v>
      </c>
      <c r="AU141" s="35">
        <f t="shared" si="385"/>
        <v>2.1282062909052435E-2</v>
      </c>
      <c r="AV141" s="35">
        <f t="shared" si="386"/>
        <v>0.94309164286038183</v>
      </c>
      <c r="AW141" s="35">
        <f t="shared" si="387"/>
        <v>0.16269895252346619</v>
      </c>
      <c r="AX141" s="96">
        <f t="shared" ref="AX141:AY141" si="411">SUM(AX68:AX79)</f>
        <v>2593</v>
      </c>
      <c r="AY141" s="96">
        <f t="shared" si="411"/>
        <v>328822</v>
      </c>
      <c r="AZ141" s="33">
        <f t="shared" si="389"/>
        <v>0.99211427459233259</v>
      </c>
      <c r="BA141" s="36">
        <f t="shared" si="165"/>
        <v>0.95</v>
      </c>
      <c r="BB141" s="96">
        <f t="shared" si="390"/>
        <v>2603</v>
      </c>
      <c r="BC141" s="33">
        <f t="shared" si="391"/>
        <v>0.99208386300186724</v>
      </c>
      <c r="BD141" s="36">
        <f t="shared" si="168"/>
        <v>0.95</v>
      </c>
      <c r="BE141" s="96">
        <f t="shared" si="392"/>
        <v>176</v>
      </c>
      <c r="BF141" s="34">
        <f t="shared" si="393"/>
        <v>0.99946475600780971</v>
      </c>
      <c r="BG141" s="37">
        <f t="shared" si="171"/>
        <v>0.99</v>
      </c>
      <c r="BH141" s="96">
        <f t="shared" si="394"/>
        <v>63</v>
      </c>
      <c r="BI141" s="34">
        <f t="shared" si="395"/>
        <v>0.99980840698006823</v>
      </c>
      <c r="BJ141" s="37">
        <f t="shared" si="174"/>
        <v>0.99</v>
      </c>
      <c r="BK141" s="96">
        <f t="shared" ref="BK141:BL141" si="412">SUM(BK68:BK79)</f>
        <v>61</v>
      </c>
      <c r="BL141" s="96">
        <f t="shared" si="412"/>
        <v>290037</v>
      </c>
      <c r="BM141" s="34">
        <f t="shared" si="397"/>
        <v>0.99978968200608886</v>
      </c>
      <c r="BN141" s="37">
        <f t="shared" si="177"/>
        <v>0.99</v>
      </c>
    </row>
    <row r="142" spans="3:66" x14ac:dyDescent="0.25">
      <c r="C142" s="99">
        <f t="shared" si="359"/>
        <v>45413</v>
      </c>
      <c r="E142" s="96">
        <f t="shared" ref="E142:F142" si="413">SUM(E69:E80)</f>
        <v>637</v>
      </c>
      <c r="F142" s="96">
        <f t="shared" si="413"/>
        <v>640</v>
      </c>
      <c r="G142" s="38">
        <f t="shared" si="361"/>
        <v>0.99531250000000004</v>
      </c>
      <c r="H142" s="36">
        <f t="shared" si="227"/>
        <v>0.95</v>
      </c>
      <c r="I142" s="96">
        <f t="shared" ref="I142:J142" si="414">SUM(I69:I80)</f>
        <v>28156</v>
      </c>
      <c r="J142" s="96">
        <f t="shared" si="414"/>
        <v>28156</v>
      </c>
      <c r="K142" s="33">
        <f t="shared" si="363"/>
        <v>1</v>
      </c>
      <c r="L142" s="36">
        <f t="shared" si="229"/>
        <v>0.97</v>
      </c>
      <c r="M142" s="96">
        <f t="shared" ref="M142:N142" si="415">SUM(M69:M80)</f>
        <v>4762</v>
      </c>
      <c r="N142" s="96">
        <f t="shared" si="415"/>
        <v>4762</v>
      </c>
      <c r="O142" s="33">
        <f t="shared" si="365"/>
        <v>1</v>
      </c>
      <c r="P142" s="36">
        <f t="shared" si="231"/>
        <v>0.75</v>
      </c>
      <c r="Q142" s="96">
        <f t="shared" si="366"/>
        <v>20</v>
      </c>
      <c r="R142" s="33">
        <f t="shared" si="367"/>
        <v>0.9686028257456829</v>
      </c>
      <c r="S142" s="36">
        <f t="shared" si="232"/>
        <v>0.9</v>
      </c>
      <c r="T142" s="96">
        <f t="shared" si="368"/>
        <v>0</v>
      </c>
      <c r="U142" s="33">
        <f t="shared" si="369"/>
        <v>1</v>
      </c>
      <c r="V142" s="36">
        <f t="shared" si="233"/>
        <v>0.99</v>
      </c>
      <c r="W142" s="96">
        <f t="shared" si="370"/>
        <v>0</v>
      </c>
      <c r="X142" s="33">
        <f t="shared" si="371"/>
        <v>1</v>
      </c>
      <c r="Y142" s="36">
        <f t="shared" si="140"/>
        <v>0.99</v>
      </c>
      <c r="Z142" s="96">
        <f t="shared" si="372"/>
        <v>637</v>
      </c>
      <c r="AA142" s="33">
        <f t="shared" si="373"/>
        <v>1</v>
      </c>
      <c r="AB142" s="36">
        <f t="shared" si="143"/>
        <v>0.99</v>
      </c>
      <c r="AC142" s="96">
        <f t="shared" si="374"/>
        <v>28156</v>
      </c>
      <c r="AD142" s="33">
        <f t="shared" si="375"/>
        <v>1</v>
      </c>
      <c r="AE142" s="36">
        <f t="shared" si="146"/>
        <v>0.99</v>
      </c>
      <c r="AF142" s="96">
        <f t="shared" si="376"/>
        <v>4762</v>
      </c>
      <c r="AG142" s="33">
        <f t="shared" si="377"/>
        <v>1</v>
      </c>
      <c r="AH142" s="36">
        <f t="shared" si="149"/>
        <v>0.75</v>
      </c>
      <c r="AI142" s="96">
        <f t="shared" si="378"/>
        <v>8004</v>
      </c>
      <c r="AJ142" s="34">
        <f t="shared" si="379"/>
        <v>12.565149136577707</v>
      </c>
      <c r="AK142" s="37">
        <f t="shared" si="152"/>
        <v>20</v>
      </c>
      <c r="AL142" s="96">
        <f t="shared" si="380"/>
        <v>28156</v>
      </c>
      <c r="AM142" s="34">
        <f t="shared" si="381"/>
        <v>1</v>
      </c>
      <c r="AN142" s="37">
        <f t="shared" si="155"/>
        <v>1</v>
      </c>
      <c r="AO142" s="96">
        <f t="shared" si="382"/>
        <v>94862.700000000012</v>
      </c>
      <c r="AP142" s="34">
        <f t="shared" si="383"/>
        <v>19.920768584628309</v>
      </c>
      <c r="AQ142" s="37">
        <f t="shared" si="158"/>
        <v>20</v>
      </c>
      <c r="AR142" s="96">
        <f t="shared" si="384"/>
        <v>33169.111111111109</v>
      </c>
      <c r="AU142" s="35">
        <f t="shared" si="385"/>
        <v>1.9204614735262394E-2</v>
      </c>
      <c r="AV142" s="35">
        <f t="shared" si="386"/>
        <v>0.84886206041765766</v>
      </c>
      <c r="AW142" s="35">
        <f t="shared" si="387"/>
        <v>0.14356730827208716</v>
      </c>
      <c r="AX142" s="96">
        <f t="shared" ref="AX142:AY142" si="416">SUM(AX69:AX80)</f>
        <v>2433</v>
      </c>
      <c r="AY142" s="96">
        <f t="shared" si="416"/>
        <v>296761</v>
      </c>
      <c r="AZ142" s="33">
        <f t="shared" si="389"/>
        <v>0.99180148334855323</v>
      </c>
      <c r="BA142" s="36">
        <f t="shared" si="165"/>
        <v>0.95</v>
      </c>
      <c r="BB142" s="96">
        <f t="shared" si="390"/>
        <v>2443</v>
      </c>
      <c r="BC142" s="33">
        <f t="shared" si="391"/>
        <v>0.99176778619832118</v>
      </c>
      <c r="BD142" s="36">
        <f t="shared" si="168"/>
        <v>0.95</v>
      </c>
      <c r="BE142" s="96">
        <f t="shared" si="392"/>
        <v>150</v>
      </c>
      <c r="BF142" s="34">
        <f t="shared" si="393"/>
        <v>0.99949454274651994</v>
      </c>
      <c r="BG142" s="37">
        <f t="shared" si="171"/>
        <v>0.99</v>
      </c>
      <c r="BH142" s="96">
        <f t="shared" si="394"/>
        <v>60</v>
      </c>
      <c r="BI142" s="34">
        <f t="shared" si="395"/>
        <v>0.99979781709860793</v>
      </c>
      <c r="BJ142" s="37">
        <f t="shared" si="174"/>
        <v>0.99</v>
      </c>
      <c r="BK142" s="96">
        <f t="shared" ref="BK142:BL142" si="417">SUM(BK69:BK80)</f>
        <v>56</v>
      </c>
      <c r="BL142" s="96">
        <f t="shared" si="417"/>
        <v>261298</v>
      </c>
      <c r="BM142" s="34">
        <f t="shared" si="397"/>
        <v>0.99978568530949341</v>
      </c>
      <c r="BN142" s="37">
        <f t="shared" si="177"/>
        <v>0.99</v>
      </c>
    </row>
    <row r="143" spans="3:66" x14ac:dyDescent="0.25">
      <c r="C143" s="99">
        <f t="shared" si="359"/>
        <v>45444</v>
      </c>
      <c r="E143" s="96">
        <f t="shared" ref="E143:F143" si="418">SUM(E70:E81)</f>
        <v>551</v>
      </c>
      <c r="F143" s="96">
        <f t="shared" si="418"/>
        <v>566</v>
      </c>
      <c r="G143" s="38">
        <f t="shared" si="361"/>
        <v>0.97349823321554774</v>
      </c>
      <c r="H143" s="36">
        <f t="shared" si="227"/>
        <v>0.95</v>
      </c>
      <c r="I143" s="96">
        <f t="shared" ref="I143:J143" si="419">SUM(I70:I81)</f>
        <v>25515</v>
      </c>
      <c r="J143" s="96">
        <f t="shared" si="419"/>
        <v>25515</v>
      </c>
      <c r="K143" s="33">
        <f t="shared" si="363"/>
        <v>1</v>
      </c>
      <c r="L143" s="36">
        <f t="shared" si="229"/>
        <v>0.97</v>
      </c>
      <c r="M143" s="96">
        <f t="shared" ref="M143:N143" si="420">SUM(M70:M81)</f>
        <v>3937</v>
      </c>
      <c r="N143" s="96">
        <f t="shared" si="420"/>
        <v>3937</v>
      </c>
      <c r="O143" s="33">
        <f t="shared" si="365"/>
        <v>1</v>
      </c>
      <c r="P143" s="36">
        <f t="shared" si="231"/>
        <v>0.75</v>
      </c>
      <c r="Q143" s="96">
        <f t="shared" si="366"/>
        <v>19</v>
      </c>
      <c r="R143" s="33">
        <f t="shared" si="367"/>
        <v>0.96551724137931039</v>
      </c>
      <c r="S143" s="36">
        <f t="shared" si="232"/>
        <v>0.9</v>
      </c>
      <c r="T143" s="96">
        <f t="shared" si="368"/>
        <v>0</v>
      </c>
      <c r="U143" s="33">
        <f t="shared" si="369"/>
        <v>1</v>
      </c>
      <c r="V143" s="36">
        <f t="shared" si="233"/>
        <v>0.99</v>
      </c>
      <c r="W143" s="96">
        <f t="shared" si="370"/>
        <v>0</v>
      </c>
      <c r="X143" s="33">
        <f t="shared" si="371"/>
        <v>1</v>
      </c>
      <c r="Y143" s="36">
        <f t="shared" si="140"/>
        <v>0.99</v>
      </c>
      <c r="Z143" s="96">
        <f t="shared" si="372"/>
        <v>551</v>
      </c>
      <c r="AA143" s="33">
        <f t="shared" si="373"/>
        <v>1</v>
      </c>
      <c r="AB143" s="36">
        <f t="shared" si="143"/>
        <v>0.99</v>
      </c>
      <c r="AC143" s="96">
        <f t="shared" si="374"/>
        <v>25515</v>
      </c>
      <c r="AD143" s="33">
        <f t="shared" si="375"/>
        <v>1</v>
      </c>
      <c r="AE143" s="36">
        <f t="shared" si="146"/>
        <v>0.99</v>
      </c>
      <c r="AF143" s="96">
        <f t="shared" si="376"/>
        <v>3937</v>
      </c>
      <c r="AG143" s="33">
        <f t="shared" si="377"/>
        <v>1</v>
      </c>
      <c r="AH143" s="36">
        <f t="shared" si="149"/>
        <v>0.75</v>
      </c>
      <c r="AI143" s="96">
        <f t="shared" si="378"/>
        <v>6761</v>
      </c>
      <c r="AJ143" s="34">
        <f t="shared" si="379"/>
        <v>12.270417422867514</v>
      </c>
      <c r="AK143" s="37">
        <f t="shared" si="152"/>
        <v>20</v>
      </c>
      <c r="AL143" s="96">
        <f t="shared" si="380"/>
        <v>25515</v>
      </c>
      <c r="AM143" s="34">
        <f t="shared" si="381"/>
        <v>1</v>
      </c>
      <c r="AN143" s="37">
        <f t="shared" si="155"/>
        <v>1</v>
      </c>
      <c r="AO143" s="96">
        <f t="shared" si="382"/>
        <v>78527.7</v>
      </c>
      <c r="AP143" s="34">
        <f t="shared" si="383"/>
        <v>19.946075692151382</v>
      </c>
      <c r="AQ143" s="37">
        <f t="shared" si="158"/>
        <v>20</v>
      </c>
      <c r="AR143" s="96">
        <f t="shared" si="384"/>
        <v>33265.75</v>
      </c>
      <c r="AU143" s="35">
        <f t="shared" si="385"/>
        <v>1.6563582663850957E-2</v>
      </c>
      <c r="AV143" s="35">
        <f t="shared" si="386"/>
        <v>0.7670051028460203</v>
      </c>
      <c r="AW143" s="35">
        <f t="shared" si="387"/>
        <v>0.11834995453281529</v>
      </c>
      <c r="AX143" s="96">
        <f t="shared" ref="AX143:AY143" si="421">SUM(AX70:AX81)</f>
        <v>2252</v>
      </c>
      <c r="AY143" s="96">
        <f t="shared" si="421"/>
        <v>264488</v>
      </c>
      <c r="AZ143" s="33">
        <f t="shared" si="389"/>
        <v>0.99148543601221983</v>
      </c>
      <c r="BA143" s="36">
        <f t="shared" si="165"/>
        <v>0.95</v>
      </c>
      <c r="BB143" s="96">
        <f t="shared" si="390"/>
        <v>2262</v>
      </c>
      <c r="BC143" s="33">
        <f t="shared" si="391"/>
        <v>0.99144762711351742</v>
      </c>
      <c r="BD143" s="36">
        <f t="shared" si="168"/>
        <v>0.95</v>
      </c>
      <c r="BE143" s="96">
        <f t="shared" si="392"/>
        <v>132</v>
      </c>
      <c r="BF143" s="34">
        <f t="shared" si="393"/>
        <v>0.9995009225371283</v>
      </c>
      <c r="BG143" s="37">
        <f t="shared" si="171"/>
        <v>0.99</v>
      </c>
      <c r="BH143" s="96">
        <f t="shared" si="394"/>
        <v>54</v>
      </c>
      <c r="BI143" s="34">
        <f t="shared" si="395"/>
        <v>0.99979583194700705</v>
      </c>
      <c r="BJ143" s="37">
        <f t="shared" si="174"/>
        <v>0.99</v>
      </c>
      <c r="BK143" s="96">
        <f t="shared" ref="BK143:BL143" si="422">SUM(BK70:BK81)</f>
        <v>53</v>
      </c>
      <c r="BL143" s="96">
        <f t="shared" si="422"/>
        <v>232483</v>
      </c>
      <c r="BM143" s="34">
        <f t="shared" si="397"/>
        <v>0.99977202634171103</v>
      </c>
      <c r="BN143" s="37">
        <f t="shared" si="177"/>
        <v>0.99</v>
      </c>
    </row>
    <row r="144" spans="3:66" x14ac:dyDescent="0.25">
      <c r="C144" s="99">
        <f t="shared" si="359"/>
        <v>45474</v>
      </c>
      <c r="E144" s="96">
        <f t="shared" ref="E144:F144" si="423">SUM(E71:E82)</f>
        <v>482</v>
      </c>
      <c r="F144" s="96">
        <f t="shared" si="423"/>
        <v>488</v>
      </c>
      <c r="G144" s="38">
        <f t="shared" si="361"/>
        <v>0.98770491803278693</v>
      </c>
      <c r="H144" s="36">
        <f t="shared" si="227"/>
        <v>0.95</v>
      </c>
      <c r="I144" s="96">
        <f t="shared" ref="I144:J144" si="424">SUM(I71:I82)</f>
        <v>22763</v>
      </c>
      <c r="J144" s="96">
        <f t="shared" si="424"/>
        <v>22763</v>
      </c>
      <c r="K144" s="33">
        <f t="shared" si="363"/>
        <v>1</v>
      </c>
      <c r="L144" s="36">
        <f t="shared" si="229"/>
        <v>0.97</v>
      </c>
      <c r="M144" s="96">
        <f t="shared" ref="M144:N144" si="425">SUM(M71:M82)</f>
        <v>2700</v>
      </c>
      <c r="N144" s="96">
        <f t="shared" si="425"/>
        <v>2700</v>
      </c>
      <c r="O144" s="33">
        <f t="shared" si="365"/>
        <v>1</v>
      </c>
      <c r="P144" s="36">
        <f t="shared" si="231"/>
        <v>0.75</v>
      </c>
      <c r="Q144" s="96">
        <f t="shared" si="366"/>
        <v>18</v>
      </c>
      <c r="R144" s="33">
        <f t="shared" si="367"/>
        <v>0.96265560165975106</v>
      </c>
      <c r="S144" s="36">
        <f t="shared" si="232"/>
        <v>0.9</v>
      </c>
      <c r="T144" s="96">
        <f t="shared" si="368"/>
        <v>0</v>
      </c>
      <c r="U144" s="33">
        <f t="shared" si="369"/>
        <v>1</v>
      </c>
      <c r="V144" s="36">
        <f t="shared" si="233"/>
        <v>0.99</v>
      </c>
      <c r="W144" s="96">
        <f t="shared" si="370"/>
        <v>0</v>
      </c>
      <c r="X144" s="33">
        <f t="shared" si="371"/>
        <v>1</v>
      </c>
      <c r="Y144" s="36">
        <f t="shared" si="140"/>
        <v>0.99</v>
      </c>
      <c r="Z144" s="96">
        <f t="shared" si="372"/>
        <v>482</v>
      </c>
      <c r="AA144" s="33">
        <f t="shared" si="373"/>
        <v>1</v>
      </c>
      <c r="AB144" s="36">
        <f t="shared" si="143"/>
        <v>0.99</v>
      </c>
      <c r="AC144" s="96">
        <f t="shared" si="374"/>
        <v>22763</v>
      </c>
      <c r="AD144" s="33">
        <f t="shared" si="375"/>
        <v>1</v>
      </c>
      <c r="AE144" s="36">
        <f t="shared" si="146"/>
        <v>0.99</v>
      </c>
      <c r="AF144" s="96">
        <f t="shared" si="376"/>
        <v>2700</v>
      </c>
      <c r="AG144" s="33">
        <f t="shared" si="377"/>
        <v>1</v>
      </c>
      <c r="AH144" s="36">
        <f t="shared" si="149"/>
        <v>0.75</v>
      </c>
      <c r="AI144" s="96">
        <f t="shared" si="378"/>
        <v>6146</v>
      </c>
      <c r="AJ144" s="34">
        <f t="shared" si="379"/>
        <v>12.751037344398341</v>
      </c>
      <c r="AK144" s="37">
        <f t="shared" si="152"/>
        <v>20</v>
      </c>
      <c r="AL144" s="96">
        <f t="shared" si="380"/>
        <v>22763</v>
      </c>
      <c r="AM144" s="34">
        <f t="shared" si="381"/>
        <v>1</v>
      </c>
      <c r="AN144" s="37">
        <f t="shared" si="155"/>
        <v>1</v>
      </c>
      <c r="AO144" s="96">
        <f t="shared" si="382"/>
        <v>53911.4</v>
      </c>
      <c r="AP144" s="34">
        <f t="shared" si="383"/>
        <v>19.967185185185187</v>
      </c>
      <c r="AQ144" s="37">
        <f t="shared" si="158"/>
        <v>20</v>
      </c>
      <c r="AR144" s="96">
        <f t="shared" si="384"/>
        <v>33359.571428571428</v>
      </c>
      <c r="AU144" s="35">
        <f t="shared" si="385"/>
        <v>1.444862686656646E-2</v>
      </c>
      <c r="AV144" s="35">
        <f t="shared" si="386"/>
        <v>0.68235289079595918</v>
      </c>
      <c r="AW144" s="35">
        <f t="shared" si="387"/>
        <v>8.0936291576202163E-2</v>
      </c>
      <c r="AX144" s="96">
        <f t="shared" ref="AX144:AY144" si="426">SUM(AX71:AX82)</f>
        <v>1958</v>
      </c>
      <c r="AY144" s="96">
        <f t="shared" si="426"/>
        <v>232092</v>
      </c>
      <c r="AZ144" s="33">
        <f t="shared" si="389"/>
        <v>0.99156369026075863</v>
      </c>
      <c r="BA144" s="36">
        <f t="shared" si="165"/>
        <v>0.95</v>
      </c>
      <c r="BB144" s="96">
        <f t="shared" si="390"/>
        <v>1968</v>
      </c>
      <c r="BC144" s="33">
        <f t="shared" si="391"/>
        <v>0.99152060389845409</v>
      </c>
      <c r="BD144" s="36">
        <f t="shared" si="168"/>
        <v>0.95</v>
      </c>
      <c r="BE144" s="96">
        <f t="shared" si="392"/>
        <v>116</v>
      </c>
      <c r="BF144" s="34">
        <f t="shared" si="393"/>
        <v>0.99950019819726665</v>
      </c>
      <c r="BG144" s="37">
        <f t="shared" si="171"/>
        <v>0.99</v>
      </c>
      <c r="BH144" s="96">
        <f t="shared" si="394"/>
        <v>39</v>
      </c>
      <c r="BI144" s="34">
        <f t="shared" si="395"/>
        <v>0.99983196318701206</v>
      </c>
      <c r="BJ144" s="37">
        <f t="shared" si="174"/>
        <v>0.99</v>
      </c>
      <c r="BK144" s="96">
        <f t="shared" ref="BK144:BL144" si="427">SUM(BK71:BK82)</f>
        <v>45</v>
      </c>
      <c r="BL144" s="96">
        <f t="shared" si="427"/>
        <v>202334</v>
      </c>
      <c r="BM144" s="34">
        <f t="shared" si="397"/>
        <v>0.99977759546097045</v>
      </c>
      <c r="BN144" s="37">
        <f t="shared" si="177"/>
        <v>0.99</v>
      </c>
    </row>
    <row r="145" spans="3:66" x14ac:dyDescent="0.25">
      <c r="C145" s="99">
        <f t="shared" si="359"/>
        <v>45505</v>
      </c>
      <c r="E145" s="96">
        <f t="shared" ref="E145:F145" si="428">SUM(E72:E83)</f>
        <v>400</v>
      </c>
      <c r="F145" s="96">
        <f t="shared" si="428"/>
        <v>408</v>
      </c>
      <c r="G145" s="38">
        <f t="shared" si="361"/>
        <v>0.98039215686274506</v>
      </c>
      <c r="H145" s="36">
        <f t="shared" si="227"/>
        <v>0.95</v>
      </c>
      <c r="I145" s="96">
        <f t="shared" ref="I145:J145" si="429">SUM(I72:I83)</f>
        <v>19742</v>
      </c>
      <c r="J145" s="96">
        <f t="shared" si="429"/>
        <v>19742</v>
      </c>
      <c r="K145" s="33">
        <f t="shared" si="363"/>
        <v>1</v>
      </c>
      <c r="L145" s="36">
        <f t="shared" si="229"/>
        <v>0.97</v>
      </c>
      <c r="M145" s="96">
        <f t="shared" ref="M145:N145" si="430">SUM(M72:M83)</f>
        <v>2257</v>
      </c>
      <c r="N145" s="96">
        <f t="shared" si="430"/>
        <v>2257</v>
      </c>
      <c r="O145" s="33">
        <f t="shared" si="365"/>
        <v>1</v>
      </c>
      <c r="P145" s="36">
        <f t="shared" si="231"/>
        <v>0.75</v>
      </c>
      <c r="Q145" s="96">
        <f t="shared" si="366"/>
        <v>15</v>
      </c>
      <c r="R145" s="33">
        <f t="shared" si="367"/>
        <v>0.96250000000000002</v>
      </c>
      <c r="S145" s="36">
        <f t="shared" si="232"/>
        <v>0.9</v>
      </c>
      <c r="T145" s="96">
        <f t="shared" si="368"/>
        <v>0</v>
      </c>
      <c r="U145" s="33">
        <f t="shared" si="369"/>
        <v>1</v>
      </c>
      <c r="V145" s="36">
        <f t="shared" si="233"/>
        <v>0.99</v>
      </c>
      <c r="W145" s="96">
        <f t="shared" si="370"/>
        <v>0</v>
      </c>
      <c r="X145" s="33">
        <f t="shared" si="371"/>
        <v>1</v>
      </c>
      <c r="Y145" s="36">
        <f t="shared" si="140"/>
        <v>0.99</v>
      </c>
      <c r="Z145" s="96">
        <f t="shared" si="372"/>
        <v>400</v>
      </c>
      <c r="AA145" s="33">
        <f t="shared" si="373"/>
        <v>1</v>
      </c>
      <c r="AB145" s="36">
        <f t="shared" si="143"/>
        <v>0.99</v>
      </c>
      <c r="AC145" s="96">
        <f t="shared" si="374"/>
        <v>19742</v>
      </c>
      <c r="AD145" s="33">
        <f t="shared" si="375"/>
        <v>1</v>
      </c>
      <c r="AE145" s="36">
        <f t="shared" si="146"/>
        <v>0.99</v>
      </c>
      <c r="AF145" s="96">
        <f t="shared" si="376"/>
        <v>2257</v>
      </c>
      <c r="AG145" s="33">
        <f t="shared" si="377"/>
        <v>1</v>
      </c>
      <c r="AH145" s="36">
        <f t="shared" si="149"/>
        <v>0.75</v>
      </c>
      <c r="AI145" s="96">
        <f t="shared" si="378"/>
        <v>5331</v>
      </c>
      <c r="AJ145" s="34">
        <f t="shared" si="379"/>
        <v>13.327500000000001</v>
      </c>
      <c r="AK145" s="37">
        <f t="shared" si="152"/>
        <v>20</v>
      </c>
      <c r="AL145" s="96">
        <f t="shared" si="380"/>
        <v>19742</v>
      </c>
      <c r="AM145" s="34">
        <f t="shared" si="381"/>
        <v>1</v>
      </c>
      <c r="AN145" s="37">
        <f t="shared" si="155"/>
        <v>1</v>
      </c>
      <c r="AO145" s="96">
        <f t="shared" si="382"/>
        <v>45140</v>
      </c>
      <c r="AP145" s="34">
        <f t="shared" si="383"/>
        <v>20</v>
      </c>
      <c r="AQ145" s="37">
        <f t="shared" si="158"/>
        <v>20</v>
      </c>
      <c r="AR145" s="96">
        <f t="shared" si="384"/>
        <v>33446.5</v>
      </c>
      <c r="AU145" s="35">
        <f t="shared" si="385"/>
        <v>1.1959397844318539E-2</v>
      </c>
      <c r="AV145" s="35">
        <f t="shared" si="386"/>
        <v>0.59025608060634149</v>
      </c>
      <c r="AW145" s="35">
        <f t="shared" si="387"/>
        <v>6.7480902336567353E-2</v>
      </c>
      <c r="AX145" s="96">
        <f t="shared" ref="AX145:AY145" si="431">SUM(AX72:AX83)</f>
        <v>1691</v>
      </c>
      <c r="AY145" s="96">
        <f t="shared" si="431"/>
        <v>199483</v>
      </c>
      <c r="AZ145" s="33">
        <f t="shared" si="389"/>
        <v>0.9915230871803612</v>
      </c>
      <c r="BA145" s="36">
        <f t="shared" si="165"/>
        <v>0.95</v>
      </c>
      <c r="BB145" s="96">
        <f t="shared" si="390"/>
        <v>1701</v>
      </c>
      <c r="BC145" s="33">
        <f t="shared" si="391"/>
        <v>0.99147295759538412</v>
      </c>
      <c r="BD145" s="36">
        <f t="shared" si="168"/>
        <v>0.95</v>
      </c>
      <c r="BE145" s="96">
        <f t="shared" si="392"/>
        <v>97</v>
      </c>
      <c r="BF145" s="34">
        <f t="shared" si="393"/>
        <v>0.99951374302572149</v>
      </c>
      <c r="BG145" s="37">
        <f t="shared" si="171"/>
        <v>0.99</v>
      </c>
      <c r="BH145" s="96">
        <f t="shared" si="394"/>
        <v>34</v>
      </c>
      <c r="BI145" s="34">
        <f t="shared" si="395"/>
        <v>0.99982955941107765</v>
      </c>
      <c r="BJ145" s="37">
        <f t="shared" si="174"/>
        <v>0.99</v>
      </c>
      <c r="BK145" s="96">
        <f t="shared" ref="BK145:BL145" si="432">SUM(BK72:BK83)</f>
        <v>40</v>
      </c>
      <c r="BL145" s="96">
        <f t="shared" si="432"/>
        <v>172836</v>
      </c>
      <c r="BM145" s="34">
        <f t="shared" si="397"/>
        <v>0.99976856673378234</v>
      </c>
      <c r="BN145" s="37">
        <f t="shared" si="177"/>
        <v>0.99</v>
      </c>
    </row>
    <row r="146" spans="3:66" x14ac:dyDescent="0.25">
      <c r="C146" s="99">
        <f t="shared" si="359"/>
        <v>45536</v>
      </c>
      <c r="E146" s="96">
        <f t="shared" ref="E146:F146" si="433">SUM(E73:E84)</f>
        <v>345</v>
      </c>
      <c r="F146" s="96">
        <f t="shared" si="433"/>
        <v>359</v>
      </c>
      <c r="G146" s="38">
        <f t="shared" si="361"/>
        <v>0.96100278551532037</v>
      </c>
      <c r="H146" s="36">
        <f t="shared" si="227"/>
        <v>0.95</v>
      </c>
      <c r="I146" s="96">
        <f t="shared" ref="I146:J146" si="434">SUM(I73:I84)</f>
        <v>16718</v>
      </c>
      <c r="J146" s="96">
        <f t="shared" si="434"/>
        <v>16718</v>
      </c>
      <c r="K146" s="33">
        <f t="shared" si="363"/>
        <v>1</v>
      </c>
      <c r="L146" s="36">
        <f t="shared" si="229"/>
        <v>0.97</v>
      </c>
      <c r="M146" s="96">
        <f t="shared" ref="M146:N146" si="435">SUM(M73:M84)</f>
        <v>1878</v>
      </c>
      <c r="N146" s="96">
        <f t="shared" si="435"/>
        <v>1878</v>
      </c>
      <c r="O146" s="33">
        <f t="shared" si="365"/>
        <v>1</v>
      </c>
      <c r="P146" s="36">
        <f t="shared" si="231"/>
        <v>0.75</v>
      </c>
      <c r="Q146" s="96">
        <f t="shared" si="366"/>
        <v>13</v>
      </c>
      <c r="R146" s="33">
        <f t="shared" si="367"/>
        <v>0.96231884057971018</v>
      </c>
      <c r="S146" s="36">
        <f t="shared" si="232"/>
        <v>0.9</v>
      </c>
      <c r="T146" s="96">
        <f t="shared" si="368"/>
        <v>0</v>
      </c>
      <c r="U146" s="33">
        <f t="shared" si="369"/>
        <v>1</v>
      </c>
      <c r="V146" s="36">
        <f t="shared" si="233"/>
        <v>0.99</v>
      </c>
      <c r="W146" s="96">
        <f t="shared" si="370"/>
        <v>0</v>
      </c>
      <c r="X146" s="33">
        <f t="shared" si="371"/>
        <v>1</v>
      </c>
      <c r="Y146" s="36">
        <f t="shared" si="140"/>
        <v>0.99</v>
      </c>
      <c r="Z146" s="96">
        <f t="shared" si="372"/>
        <v>345</v>
      </c>
      <c r="AA146" s="33">
        <f t="shared" si="373"/>
        <v>1</v>
      </c>
      <c r="AB146" s="36">
        <f t="shared" si="143"/>
        <v>0.99</v>
      </c>
      <c r="AC146" s="96">
        <f t="shared" si="374"/>
        <v>16718</v>
      </c>
      <c r="AD146" s="33">
        <f t="shared" si="375"/>
        <v>1</v>
      </c>
      <c r="AE146" s="36">
        <f t="shared" si="146"/>
        <v>0.99</v>
      </c>
      <c r="AF146" s="96">
        <f t="shared" si="376"/>
        <v>1878</v>
      </c>
      <c r="AG146" s="33">
        <f t="shared" si="377"/>
        <v>1</v>
      </c>
      <c r="AH146" s="36">
        <f t="shared" si="149"/>
        <v>0.75</v>
      </c>
      <c r="AI146" s="96">
        <f t="shared" si="378"/>
        <v>4734</v>
      </c>
      <c r="AJ146" s="34">
        <f t="shared" si="379"/>
        <v>13.721739130434782</v>
      </c>
      <c r="AK146" s="37">
        <f t="shared" si="152"/>
        <v>20</v>
      </c>
      <c r="AL146" s="96">
        <f t="shared" si="380"/>
        <v>16718</v>
      </c>
      <c r="AM146" s="34">
        <f t="shared" si="381"/>
        <v>1</v>
      </c>
      <c r="AN146" s="37">
        <f t="shared" si="155"/>
        <v>1</v>
      </c>
      <c r="AO146" s="96">
        <f t="shared" si="382"/>
        <v>37560</v>
      </c>
      <c r="AP146" s="34">
        <f t="shared" si="383"/>
        <v>20</v>
      </c>
      <c r="AQ146" s="37">
        <f t="shared" si="158"/>
        <v>20</v>
      </c>
      <c r="AR146" s="96">
        <f t="shared" si="384"/>
        <v>33525</v>
      </c>
      <c r="AU146" s="35">
        <f t="shared" si="385"/>
        <v>1.029082774049217E-2</v>
      </c>
      <c r="AV146" s="35">
        <f t="shared" si="386"/>
        <v>0.49867263236390752</v>
      </c>
      <c r="AW146" s="35">
        <f t="shared" si="387"/>
        <v>5.6017897091722592E-2</v>
      </c>
      <c r="AX146" s="96">
        <f t="shared" ref="AX146:AY146" si="436">SUM(AX73:AX84)</f>
        <v>1443</v>
      </c>
      <c r="AY146" s="96">
        <f t="shared" si="436"/>
        <v>166645</v>
      </c>
      <c r="AZ146" s="33">
        <f t="shared" si="389"/>
        <v>0.9913408743136608</v>
      </c>
      <c r="BA146" s="36">
        <f t="shared" si="165"/>
        <v>0.95</v>
      </c>
      <c r="BB146" s="96">
        <f t="shared" si="390"/>
        <v>1453</v>
      </c>
      <c r="BC146" s="33">
        <f t="shared" si="391"/>
        <v>0.99128086651264669</v>
      </c>
      <c r="BD146" s="36">
        <f t="shared" si="168"/>
        <v>0.95</v>
      </c>
      <c r="BE146" s="96">
        <f t="shared" si="392"/>
        <v>64</v>
      </c>
      <c r="BF146" s="34">
        <f t="shared" si="393"/>
        <v>0.99961595007350956</v>
      </c>
      <c r="BG146" s="37">
        <f t="shared" si="171"/>
        <v>0.99</v>
      </c>
      <c r="BH146" s="96">
        <f t="shared" si="394"/>
        <v>31</v>
      </c>
      <c r="BI146" s="34">
        <f t="shared" si="395"/>
        <v>0.99981397581685616</v>
      </c>
      <c r="BJ146" s="37">
        <f t="shared" si="174"/>
        <v>0.99</v>
      </c>
      <c r="BK146" s="96">
        <f t="shared" ref="BK146:BL146" si="437">SUM(BK73:BK84)</f>
        <v>31</v>
      </c>
      <c r="BL146" s="96">
        <f t="shared" si="437"/>
        <v>144325</v>
      </c>
      <c r="BM146" s="34">
        <f t="shared" si="397"/>
        <v>0.99978520699809459</v>
      </c>
      <c r="BN146" s="37">
        <f t="shared" si="177"/>
        <v>0.99</v>
      </c>
    </row>
    <row r="147" spans="3:66" x14ac:dyDescent="0.25">
      <c r="C147" s="99">
        <f>+C85</f>
        <v>45566</v>
      </c>
      <c r="E147" s="96">
        <f t="shared" ref="E147:F147" si="438">SUM(E74:E85)</f>
        <v>288</v>
      </c>
      <c r="F147" s="96">
        <f t="shared" si="438"/>
        <v>282</v>
      </c>
      <c r="G147" s="38">
        <f t="shared" si="361"/>
        <v>1.0212765957446808</v>
      </c>
      <c r="H147" s="36">
        <f t="shared" si="227"/>
        <v>0.95</v>
      </c>
      <c r="I147" s="96">
        <f t="shared" ref="I147:J147" si="439">SUM(I74:I85)</f>
        <v>13197</v>
      </c>
      <c r="J147" s="96">
        <f t="shared" si="439"/>
        <v>13197</v>
      </c>
      <c r="K147" s="33">
        <f t="shared" si="363"/>
        <v>1</v>
      </c>
      <c r="L147" s="36">
        <f t="shared" si="229"/>
        <v>0.97</v>
      </c>
      <c r="M147" s="96">
        <f t="shared" ref="M147:N147" si="440">SUM(M74:M85)</f>
        <v>1492</v>
      </c>
      <c r="N147" s="96">
        <f t="shared" si="440"/>
        <v>1492</v>
      </c>
      <c r="O147" s="33">
        <f t="shared" si="365"/>
        <v>1</v>
      </c>
      <c r="P147" s="36">
        <f t="shared" si="231"/>
        <v>0.75</v>
      </c>
      <c r="Q147" s="96">
        <f t="shared" si="366"/>
        <v>8</v>
      </c>
      <c r="R147" s="33">
        <f t="shared" si="367"/>
        <v>0.97222222222222221</v>
      </c>
      <c r="S147" s="36">
        <f t="shared" si="232"/>
        <v>0.9</v>
      </c>
      <c r="T147" s="96">
        <f t="shared" si="368"/>
        <v>0</v>
      </c>
      <c r="U147" s="33">
        <f t="shared" si="369"/>
        <v>1</v>
      </c>
      <c r="V147" s="36">
        <f t="shared" si="233"/>
        <v>0.99</v>
      </c>
      <c r="W147" s="96">
        <f t="shared" si="370"/>
        <v>0</v>
      </c>
      <c r="X147" s="33">
        <f t="shared" si="371"/>
        <v>1</v>
      </c>
      <c r="Y147" s="36">
        <f t="shared" si="140"/>
        <v>0.99</v>
      </c>
      <c r="Z147" s="96">
        <f t="shared" si="372"/>
        <v>288</v>
      </c>
      <c r="AA147" s="33">
        <f t="shared" si="373"/>
        <v>1</v>
      </c>
      <c r="AB147" s="36">
        <f t="shared" si="143"/>
        <v>0.99</v>
      </c>
      <c r="AC147" s="96">
        <f t="shared" si="374"/>
        <v>13197</v>
      </c>
      <c r="AD147" s="33">
        <f t="shared" si="375"/>
        <v>1</v>
      </c>
      <c r="AE147" s="36">
        <f t="shared" si="146"/>
        <v>0.99</v>
      </c>
      <c r="AF147" s="96">
        <f t="shared" si="376"/>
        <v>1492</v>
      </c>
      <c r="AG147" s="33">
        <f t="shared" si="377"/>
        <v>1</v>
      </c>
      <c r="AH147" s="36">
        <f t="shared" si="149"/>
        <v>0.75</v>
      </c>
      <c r="AI147" s="96">
        <f t="shared" si="378"/>
        <v>4147</v>
      </c>
      <c r="AJ147" s="34">
        <f t="shared" si="379"/>
        <v>14.399305555555555</v>
      </c>
      <c r="AK147" s="37">
        <f t="shared" si="152"/>
        <v>20</v>
      </c>
      <c r="AL147" s="96">
        <f t="shared" si="380"/>
        <v>13197</v>
      </c>
      <c r="AM147" s="34">
        <f t="shared" si="381"/>
        <v>1</v>
      </c>
      <c r="AN147" s="37">
        <f t="shared" si="155"/>
        <v>1</v>
      </c>
      <c r="AO147" s="96">
        <f t="shared" si="382"/>
        <v>29840</v>
      </c>
      <c r="AP147" s="34">
        <f t="shared" si="383"/>
        <v>20</v>
      </c>
      <c r="AQ147" s="37">
        <f t="shared" si="158"/>
        <v>20</v>
      </c>
      <c r="AR147" s="96">
        <f t="shared" si="384"/>
        <v>33625</v>
      </c>
      <c r="AU147" s="35">
        <f t="shared" si="385"/>
        <v>8.5650557620817851E-3</v>
      </c>
      <c r="AV147" s="35">
        <f t="shared" si="386"/>
        <v>0.39247583643122674</v>
      </c>
      <c r="AW147" s="35">
        <f t="shared" si="387"/>
        <v>4.4371747211895914E-2</v>
      </c>
      <c r="AX147" s="96">
        <f t="shared" ref="AX147:AY147" si="441">SUM(AX74:AX85)</f>
        <v>1253</v>
      </c>
      <c r="AY147" s="96">
        <f t="shared" si="441"/>
        <v>133591</v>
      </c>
      <c r="AZ147" s="33">
        <f t="shared" si="389"/>
        <v>0.99062062564094888</v>
      </c>
      <c r="BA147" s="36">
        <f t="shared" si="165"/>
        <v>0.95</v>
      </c>
      <c r="BB147" s="96">
        <f t="shared" si="390"/>
        <v>1263</v>
      </c>
      <c r="BC147" s="33">
        <f t="shared" si="391"/>
        <v>0.99054577029889734</v>
      </c>
      <c r="BD147" s="36">
        <f t="shared" si="168"/>
        <v>0.95</v>
      </c>
      <c r="BE147" s="96">
        <f t="shared" si="392"/>
        <v>54</v>
      </c>
      <c r="BF147" s="34">
        <f t="shared" si="393"/>
        <v>0.99959578115292202</v>
      </c>
      <c r="BG147" s="37">
        <f t="shared" si="171"/>
        <v>0.99</v>
      </c>
      <c r="BH147" s="96">
        <f t="shared" si="394"/>
        <v>16</v>
      </c>
      <c r="BI147" s="34">
        <f t="shared" si="395"/>
        <v>0.99988023145271765</v>
      </c>
      <c r="BJ147" s="37">
        <f t="shared" si="174"/>
        <v>0.99</v>
      </c>
      <c r="BK147" s="96">
        <f t="shared" ref="BK147:BL147" si="442">SUM(BK74:BK85)</f>
        <v>24</v>
      </c>
      <c r="BL147" s="96">
        <f t="shared" si="442"/>
        <v>115933</v>
      </c>
      <c r="BM147" s="34">
        <f t="shared" si="397"/>
        <v>0.99979298387861959</v>
      </c>
      <c r="BN147" s="37">
        <f t="shared" si="177"/>
        <v>0.99</v>
      </c>
    </row>
    <row r="148" spans="3:66" x14ac:dyDescent="0.25">
      <c r="C148" s="99">
        <f>+C86</f>
        <v>45597</v>
      </c>
      <c r="E148" s="96">
        <f t="shared" ref="E148:F148" si="443">SUM(E75:E86)</f>
        <v>207</v>
      </c>
      <c r="F148" s="96">
        <f t="shared" si="443"/>
        <v>215</v>
      </c>
      <c r="G148" s="38">
        <f t="shared" si="361"/>
        <v>0.96279069767441861</v>
      </c>
      <c r="H148" s="36">
        <f t="shared" si="227"/>
        <v>0.95</v>
      </c>
      <c r="I148" s="96">
        <f t="shared" ref="I148:J148" si="444">SUM(I75:I86)</f>
        <v>9787</v>
      </c>
      <c r="J148" s="96">
        <f t="shared" si="444"/>
        <v>9787</v>
      </c>
      <c r="K148" s="33">
        <f t="shared" si="363"/>
        <v>1</v>
      </c>
      <c r="L148" s="36">
        <f t="shared" si="229"/>
        <v>0.97</v>
      </c>
      <c r="M148" s="96">
        <f t="shared" ref="M148:N148" si="445">SUM(M75:M86)</f>
        <v>1103</v>
      </c>
      <c r="N148" s="96">
        <f t="shared" si="445"/>
        <v>1103</v>
      </c>
      <c r="O148" s="33">
        <f t="shared" si="365"/>
        <v>1</v>
      </c>
      <c r="P148" s="36">
        <f t="shared" si="231"/>
        <v>0.75</v>
      </c>
      <c r="Q148" s="96">
        <f t="shared" si="366"/>
        <v>7</v>
      </c>
      <c r="R148" s="33">
        <f t="shared" si="367"/>
        <v>0.96618357487922701</v>
      </c>
      <c r="S148" s="36">
        <f t="shared" si="232"/>
        <v>0.9</v>
      </c>
      <c r="T148" s="96">
        <f t="shared" si="368"/>
        <v>0</v>
      </c>
      <c r="U148" s="33">
        <f t="shared" si="369"/>
        <v>1</v>
      </c>
      <c r="V148" s="36">
        <f t="shared" si="233"/>
        <v>0.99</v>
      </c>
      <c r="W148" s="96">
        <f t="shared" si="370"/>
        <v>0</v>
      </c>
      <c r="X148" s="33">
        <f t="shared" si="371"/>
        <v>1</v>
      </c>
      <c r="Y148" s="36">
        <f t="shared" si="140"/>
        <v>0.99</v>
      </c>
      <c r="Z148" s="96">
        <f t="shared" si="372"/>
        <v>207</v>
      </c>
      <c r="AA148" s="33">
        <f t="shared" si="373"/>
        <v>1</v>
      </c>
      <c r="AB148" s="36">
        <f t="shared" si="143"/>
        <v>0.99</v>
      </c>
      <c r="AC148" s="96">
        <f t="shared" si="374"/>
        <v>9787</v>
      </c>
      <c r="AD148" s="33">
        <f t="shared" si="375"/>
        <v>1</v>
      </c>
      <c r="AE148" s="36">
        <f t="shared" si="146"/>
        <v>0.99</v>
      </c>
      <c r="AF148" s="96">
        <f t="shared" si="376"/>
        <v>1103</v>
      </c>
      <c r="AG148" s="33">
        <f t="shared" si="377"/>
        <v>1</v>
      </c>
      <c r="AH148" s="36">
        <f t="shared" si="149"/>
        <v>0.75</v>
      </c>
      <c r="AI148" s="96">
        <f t="shared" si="378"/>
        <v>2960</v>
      </c>
      <c r="AJ148" s="34">
        <f t="shared" si="379"/>
        <v>14.29951690821256</v>
      </c>
      <c r="AK148" s="37">
        <f t="shared" si="152"/>
        <v>20</v>
      </c>
      <c r="AL148" s="96">
        <f t="shared" si="380"/>
        <v>9787</v>
      </c>
      <c r="AM148" s="34">
        <f t="shared" si="381"/>
        <v>1</v>
      </c>
      <c r="AN148" s="37">
        <f t="shared" si="155"/>
        <v>1</v>
      </c>
      <c r="AO148" s="96">
        <f t="shared" si="382"/>
        <v>22060</v>
      </c>
      <c r="AP148" s="34">
        <f t="shared" si="383"/>
        <v>20</v>
      </c>
      <c r="AQ148" s="37">
        <f t="shared" si="158"/>
        <v>20</v>
      </c>
      <c r="AR148" s="96">
        <f t="shared" si="384"/>
        <v>33731.666666666664</v>
      </c>
      <c r="AU148" s="35">
        <f t="shared" si="385"/>
        <v>6.1366668313651866E-3</v>
      </c>
      <c r="AV148" s="35">
        <f t="shared" si="386"/>
        <v>0.29014279361628542</v>
      </c>
      <c r="AW148" s="35">
        <f t="shared" si="387"/>
        <v>3.2699244033796142E-2</v>
      </c>
      <c r="AX148" s="96">
        <f t="shared" ref="AX148:AY148" si="446">SUM(AX75:AX86)</f>
        <v>957</v>
      </c>
      <c r="AY148" s="96">
        <f t="shared" si="446"/>
        <v>100466</v>
      </c>
      <c r="AZ148" s="33">
        <f t="shared" si="389"/>
        <v>0.99047438934564924</v>
      </c>
      <c r="BA148" s="36">
        <f t="shared" si="165"/>
        <v>0.95</v>
      </c>
      <c r="BB148" s="96">
        <f t="shared" si="390"/>
        <v>967</v>
      </c>
      <c r="BC148" s="33">
        <f t="shared" si="391"/>
        <v>0.99037485318416185</v>
      </c>
      <c r="BD148" s="36">
        <f t="shared" si="168"/>
        <v>0.95</v>
      </c>
      <c r="BE148" s="96">
        <f t="shared" si="392"/>
        <v>36</v>
      </c>
      <c r="BF148" s="34">
        <f t="shared" si="393"/>
        <v>0.99964166981864511</v>
      </c>
      <c r="BG148" s="37">
        <f t="shared" si="171"/>
        <v>0.99</v>
      </c>
      <c r="BH148" s="96">
        <f t="shared" si="394"/>
        <v>13</v>
      </c>
      <c r="BI148" s="34">
        <f t="shared" si="395"/>
        <v>0.99987060299006625</v>
      </c>
      <c r="BJ148" s="37">
        <f t="shared" si="174"/>
        <v>0.99</v>
      </c>
      <c r="BK148" s="96">
        <f t="shared" ref="BK148:BL148" si="447">SUM(BK75:BK86)</f>
        <v>19</v>
      </c>
      <c r="BL148" s="96">
        <f t="shared" si="447"/>
        <v>87845</v>
      </c>
      <c r="BM148" s="34">
        <f t="shared" si="397"/>
        <v>0.99978370994365073</v>
      </c>
      <c r="BN148" s="37">
        <f t="shared" si="177"/>
        <v>0.99</v>
      </c>
    </row>
    <row r="149" spans="3:66" x14ac:dyDescent="0.25">
      <c r="C149" s="99">
        <f>+C87</f>
        <v>45627</v>
      </c>
      <c r="E149" s="96">
        <f t="shared" ref="E149:F149" si="448">SUM(E76:E87)</f>
        <v>133</v>
      </c>
      <c r="F149" s="96">
        <f t="shared" si="448"/>
        <v>148</v>
      </c>
      <c r="G149" s="38">
        <f t="shared" si="361"/>
        <v>0.89864864864864868</v>
      </c>
      <c r="H149" s="36">
        <f t="shared" si="227"/>
        <v>0.95</v>
      </c>
      <c r="I149" s="96">
        <f t="shared" ref="I149:J149" si="449">SUM(I76:I87)</f>
        <v>6825</v>
      </c>
      <c r="J149" s="96">
        <f t="shared" si="449"/>
        <v>6825</v>
      </c>
      <c r="K149" s="33">
        <f t="shared" si="363"/>
        <v>1</v>
      </c>
      <c r="L149" s="36">
        <f t="shared" si="229"/>
        <v>0.97</v>
      </c>
      <c r="M149" s="96">
        <f t="shared" ref="M149:N149" si="450">SUM(M76:M87)</f>
        <v>804</v>
      </c>
      <c r="N149" s="96">
        <f t="shared" si="450"/>
        <v>804</v>
      </c>
      <c r="O149" s="33">
        <f t="shared" si="365"/>
        <v>1</v>
      </c>
      <c r="P149" s="36">
        <f t="shared" si="231"/>
        <v>0.75</v>
      </c>
      <c r="Q149" s="96">
        <f t="shared" si="366"/>
        <v>7</v>
      </c>
      <c r="R149" s="33">
        <f t="shared" si="367"/>
        <v>0.94736842105263164</v>
      </c>
      <c r="S149" s="36">
        <f t="shared" si="232"/>
        <v>0.9</v>
      </c>
      <c r="T149" s="96">
        <f t="shared" si="368"/>
        <v>0</v>
      </c>
      <c r="U149" s="33">
        <f t="shared" si="369"/>
        <v>1</v>
      </c>
      <c r="V149" s="36">
        <f t="shared" si="233"/>
        <v>0.99</v>
      </c>
      <c r="W149" s="96">
        <f t="shared" si="370"/>
        <v>0</v>
      </c>
      <c r="X149" s="33">
        <f t="shared" si="371"/>
        <v>1</v>
      </c>
      <c r="Y149" s="36">
        <f t="shared" si="140"/>
        <v>0.99</v>
      </c>
      <c r="Z149" s="96">
        <f t="shared" si="372"/>
        <v>133</v>
      </c>
      <c r="AA149" s="33">
        <f t="shared" si="373"/>
        <v>1</v>
      </c>
      <c r="AB149" s="36">
        <f t="shared" si="143"/>
        <v>0.99</v>
      </c>
      <c r="AC149" s="96">
        <f t="shared" si="374"/>
        <v>6825</v>
      </c>
      <c r="AD149" s="33">
        <f t="shared" si="375"/>
        <v>1</v>
      </c>
      <c r="AE149" s="36">
        <f t="shared" si="146"/>
        <v>0.99</v>
      </c>
      <c r="AF149" s="96">
        <f t="shared" si="376"/>
        <v>804</v>
      </c>
      <c r="AG149" s="33">
        <f t="shared" si="377"/>
        <v>1</v>
      </c>
      <c r="AH149" s="36">
        <f t="shared" si="149"/>
        <v>0.75</v>
      </c>
      <c r="AI149" s="96">
        <f t="shared" si="378"/>
        <v>2006</v>
      </c>
      <c r="AJ149" s="34">
        <f t="shared" si="379"/>
        <v>15.082706766917294</v>
      </c>
      <c r="AK149" s="37">
        <f t="shared" si="152"/>
        <v>20</v>
      </c>
      <c r="AL149" s="96">
        <f t="shared" si="380"/>
        <v>6825</v>
      </c>
      <c r="AM149" s="34">
        <f t="shared" si="381"/>
        <v>1</v>
      </c>
      <c r="AN149" s="37">
        <f t="shared" si="155"/>
        <v>1</v>
      </c>
      <c r="AO149" s="96">
        <f t="shared" si="382"/>
        <v>16080</v>
      </c>
      <c r="AP149" s="34">
        <f t="shared" si="383"/>
        <v>20</v>
      </c>
      <c r="AQ149" s="37">
        <f t="shared" si="158"/>
        <v>20</v>
      </c>
      <c r="AR149" s="96">
        <f t="shared" si="384"/>
        <v>33850.5</v>
      </c>
      <c r="AU149" s="35">
        <f t="shared" si="385"/>
        <v>3.9290409299714921E-3</v>
      </c>
      <c r="AV149" s="35">
        <f t="shared" si="386"/>
        <v>0.20162183719590551</v>
      </c>
      <c r="AW149" s="35">
        <f t="shared" si="387"/>
        <v>2.3751495546594587E-2</v>
      </c>
      <c r="AX149" s="96">
        <f t="shared" ref="AX149:AY149" si="451">SUM(AX76:AX87)</f>
        <v>671</v>
      </c>
      <c r="AY149" s="96">
        <f t="shared" si="451"/>
        <v>67161</v>
      </c>
      <c r="AZ149" s="33">
        <f t="shared" si="389"/>
        <v>0.99000908265213439</v>
      </c>
      <c r="BA149" s="36">
        <f t="shared" si="165"/>
        <v>0.95</v>
      </c>
      <c r="BB149" s="96">
        <f t="shared" si="390"/>
        <v>671</v>
      </c>
      <c r="BC149" s="33">
        <f t="shared" si="391"/>
        <v>0.99000908265213439</v>
      </c>
      <c r="BD149" s="36">
        <f t="shared" si="168"/>
        <v>0.95</v>
      </c>
      <c r="BE149" s="96">
        <f t="shared" si="392"/>
        <v>21</v>
      </c>
      <c r="BF149" s="34">
        <f t="shared" si="393"/>
        <v>0.99968731853307724</v>
      </c>
      <c r="BG149" s="37">
        <f t="shared" si="171"/>
        <v>0.99</v>
      </c>
      <c r="BH149" s="96">
        <f t="shared" si="394"/>
        <v>8</v>
      </c>
      <c r="BI149" s="34">
        <f t="shared" si="395"/>
        <v>0.99988088325069613</v>
      </c>
      <c r="BJ149" s="37">
        <f t="shared" si="174"/>
        <v>0.99</v>
      </c>
      <c r="BK149" s="96">
        <f t="shared" ref="BK149:BL149" si="452">SUM(BK76:BK87)</f>
        <v>13</v>
      </c>
      <c r="BL149" s="96">
        <f t="shared" si="452"/>
        <v>57980</v>
      </c>
      <c r="BM149" s="34">
        <f t="shared" si="397"/>
        <v>0.99977578475336326</v>
      </c>
      <c r="BN149" s="37">
        <f t="shared" si="177"/>
        <v>0.99</v>
      </c>
    </row>
    <row r="3111" spans="16:16" x14ac:dyDescent="0.25">
      <c r="P3111" s="79">
        <v>44699</v>
      </c>
    </row>
  </sheetData>
  <mergeCells count="13">
    <mergeCell ref="T1:U1"/>
    <mergeCell ref="A1:B1"/>
    <mergeCell ref="E1:G1"/>
    <mergeCell ref="I1:K1"/>
    <mergeCell ref="M1:O1"/>
    <mergeCell ref="Q1:R1"/>
    <mergeCell ref="AO1:AP1"/>
    <mergeCell ref="W1:X1"/>
    <mergeCell ref="Z1:AA1"/>
    <mergeCell ref="AC1:AD1"/>
    <mergeCell ref="AF1:AG1"/>
    <mergeCell ref="AI1:AJ1"/>
    <mergeCell ref="AL1:AM1"/>
  </mergeCells>
  <pageMargins left="0.7" right="0.7" top="0.75" bottom="0.75" header="0.3" footer="0.3"/>
  <pageSetup orientation="portrait" r:id="rId1"/>
  <ignoredErrors>
    <ignoredError sqref="A4:A6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12.85546875" defaultRowHeight="12.75" x14ac:dyDescent="0.25"/>
  <cols>
    <col min="1" max="1" width="13.85546875" style="5" bestFit="1" customWidth="1"/>
    <col min="2" max="2" width="8.140625" style="5" bestFit="1" customWidth="1"/>
    <col min="3" max="3" width="11.85546875" style="5" bestFit="1" customWidth="1"/>
    <col min="4" max="13" width="13" style="5" customWidth="1"/>
    <col min="14" max="16384" width="12.85546875" style="5"/>
  </cols>
  <sheetData>
    <row r="1" spans="1:13" ht="13.5" thickBot="1" x14ac:dyDescent="0.4">
      <c r="D1" s="14">
        <v>1</v>
      </c>
      <c r="E1" s="15">
        <v>2</v>
      </c>
      <c r="F1" s="15">
        <v>3</v>
      </c>
      <c r="G1" s="15">
        <v>4</v>
      </c>
      <c r="H1" s="15">
        <v>5</v>
      </c>
      <c r="I1" s="15">
        <v>6</v>
      </c>
      <c r="J1" s="15">
        <v>7</v>
      </c>
      <c r="K1" s="15">
        <v>8</v>
      </c>
      <c r="L1" s="15">
        <v>9</v>
      </c>
      <c r="M1" s="16">
        <v>10</v>
      </c>
    </row>
    <row r="2" spans="1:13" ht="77.25" thickBot="1" x14ac:dyDescent="0.3">
      <c r="A2" s="11" t="s">
        <v>0</v>
      </c>
      <c r="B2" s="12" t="s">
        <v>66</v>
      </c>
      <c r="C2" s="12" t="s">
        <v>65</v>
      </c>
      <c r="D2" s="12" t="s">
        <v>67</v>
      </c>
      <c r="E2" s="12" t="s">
        <v>68</v>
      </c>
      <c r="F2" s="12" t="s">
        <v>69</v>
      </c>
      <c r="G2" s="12" t="s">
        <v>70</v>
      </c>
      <c r="H2" s="12" t="s">
        <v>71</v>
      </c>
      <c r="I2" s="12" t="s">
        <v>72</v>
      </c>
      <c r="J2" s="12" t="s">
        <v>73</v>
      </c>
      <c r="K2" s="12" t="s">
        <v>74</v>
      </c>
      <c r="L2" s="12" t="s">
        <v>75</v>
      </c>
      <c r="M2" s="13" t="s">
        <v>76</v>
      </c>
    </row>
    <row r="3" spans="1:13" ht="12.95" x14ac:dyDescent="0.35">
      <c r="A3" s="17" t="s">
        <v>77</v>
      </c>
      <c r="B3" s="18">
        <v>44986</v>
      </c>
      <c r="C3" s="19" t="s">
        <v>15</v>
      </c>
      <c r="D3" s="86">
        <v>0.99840510366826152</v>
      </c>
      <c r="E3" s="86">
        <v>0.96246006389776362</v>
      </c>
      <c r="F3" s="86">
        <v>1</v>
      </c>
      <c r="G3" s="20">
        <v>14.158945686900958</v>
      </c>
      <c r="H3" s="20">
        <v>4.1043124784867803E-2</v>
      </c>
      <c r="I3" s="86"/>
      <c r="J3" s="86"/>
      <c r="K3" s="20"/>
      <c r="L3" s="20"/>
      <c r="M3" s="29"/>
    </row>
    <row r="4" spans="1:13" ht="12.95" x14ac:dyDescent="0.35">
      <c r="A4" s="21" t="s">
        <v>77</v>
      </c>
      <c r="B4" s="3">
        <v>44986</v>
      </c>
      <c r="C4" s="2" t="s">
        <v>16</v>
      </c>
      <c r="D4" s="87">
        <v>1</v>
      </c>
      <c r="E4" s="87">
        <v>1</v>
      </c>
      <c r="F4" s="87">
        <v>1</v>
      </c>
      <c r="G4" s="4">
        <v>1</v>
      </c>
      <c r="H4" s="4">
        <v>1.4484092510941009</v>
      </c>
      <c r="I4" s="87"/>
      <c r="J4" s="87"/>
      <c r="K4" s="4"/>
      <c r="L4" s="4"/>
      <c r="M4" s="30"/>
    </row>
    <row r="5" spans="1:13" ht="12.95" x14ac:dyDescent="0.35">
      <c r="A5" s="21" t="s">
        <v>77</v>
      </c>
      <c r="B5" s="3">
        <v>44986</v>
      </c>
      <c r="C5" s="2" t="s">
        <v>17</v>
      </c>
      <c r="D5" s="87">
        <v>1</v>
      </c>
      <c r="E5" s="87">
        <v>1</v>
      </c>
      <c r="F5" s="87">
        <v>1</v>
      </c>
      <c r="G5" s="4">
        <v>12.978515081206497</v>
      </c>
      <c r="H5" s="4">
        <v>7.0645314625710956E-2</v>
      </c>
      <c r="I5" s="87"/>
      <c r="J5" s="87"/>
      <c r="K5" s="4"/>
      <c r="L5" s="4"/>
      <c r="M5" s="30"/>
    </row>
    <row r="6" spans="1:13" ht="13.5" thickBot="1" x14ac:dyDescent="0.4">
      <c r="A6" s="22" t="s">
        <v>77</v>
      </c>
      <c r="B6" s="23">
        <v>44986</v>
      </c>
      <c r="C6" s="24"/>
      <c r="D6" s="88"/>
      <c r="E6" s="88"/>
      <c r="F6" s="88"/>
      <c r="G6" s="25"/>
      <c r="H6" s="25"/>
      <c r="I6" s="88">
        <v>0.99183247629849036</v>
      </c>
      <c r="J6" s="88">
        <v>0.99183247629849036</v>
      </c>
      <c r="K6" s="25">
        <v>0.9994824757479327</v>
      </c>
      <c r="L6" s="25">
        <v>0.99975560547443743</v>
      </c>
      <c r="M6" s="31">
        <v>0.99988526171183323</v>
      </c>
    </row>
    <row r="7" spans="1:13" ht="12.95" x14ac:dyDescent="0.35">
      <c r="A7" s="17" t="s">
        <v>77</v>
      </c>
      <c r="B7" s="18">
        <v>45017</v>
      </c>
      <c r="C7" s="19" t="s">
        <v>15</v>
      </c>
      <c r="D7" s="86">
        <v>0.99136577708006279</v>
      </c>
      <c r="E7" s="86">
        <v>0.96278701504354713</v>
      </c>
      <c r="F7" s="86">
        <v>1</v>
      </c>
      <c r="G7" s="20">
        <v>13.884402216943785</v>
      </c>
      <c r="H7" s="20">
        <v>4.109600184384278E-2</v>
      </c>
      <c r="I7" s="86"/>
      <c r="J7" s="86"/>
      <c r="K7" s="20"/>
      <c r="L7" s="20"/>
      <c r="M7" s="29"/>
    </row>
    <row r="8" spans="1:13" ht="12.95" x14ac:dyDescent="0.35">
      <c r="A8" s="21" t="s">
        <v>77</v>
      </c>
      <c r="B8" s="3">
        <v>45017</v>
      </c>
      <c r="C8" s="2" t="s">
        <v>16</v>
      </c>
      <c r="D8" s="87">
        <v>1</v>
      </c>
      <c r="E8" s="87">
        <v>1</v>
      </c>
      <c r="F8" s="87">
        <v>1</v>
      </c>
      <c r="G8" s="4">
        <v>1</v>
      </c>
      <c r="H8" s="4">
        <v>1.426223240553695</v>
      </c>
      <c r="I8" s="87"/>
      <c r="J8" s="87"/>
      <c r="K8" s="4"/>
      <c r="L8" s="4"/>
      <c r="M8" s="30"/>
    </row>
    <row r="9" spans="1:13" ht="12.95" x14ac:dyDescent="0.35">
      <c r="A9" s="21" t="s">
        <v>77</v>
      </c>
      <c r="B9" s="3">
        <v>45017</v>
      </c>
      <c r="C9" s="2" t="s">
        <v>17</v>
      </c>
      <c r="D9" s="87">
        <v>1</v>
      </c>
      <c r="E9" s="87">
        <v>1</v>
      </c>
      <c r="F9" s="87">
        <v>1</v>
      </c>
      <c r="G9" s="4">
        <v>13.562190812720848</v>
      </c>
      <c r="H9" s="4">
        <v>7.3666942339239955E-2</v>
      </c>
      <c r="I9" s="87"/>
      <c r="J9" s="87"/>
      <c r="K9" s="4"/>
      <c r="L9" s="4"/>
      <c r="M9" s="30"/>
    </row>
    <row r="10" spans="1:13" ht="13.5" thickBot="1" x14ac:dyDescent="0.4">
      <c r="A10" s="22" t="s">
        <v>77</v>
      </c>
      <c r="B10" s="23">
        <v>45017</v>
      </c>
      <c r="C10" s="24"/>
      <c r="D10" s="88"/>
      <c r="E10" s="88"/>
      <c r="F10" s="88"/>
      <c r="G10" s="25"/>
      <c r="H10" s="25"/>
      <c r="I10" s="88">
        <v>0.99182907439885915</v>
      </c>
      <c r="J10" s="88">
        <v>0.99182907439885915</v>
      </c>
      <c r="K10" s="25">
        <v>0.99941811863823371</v>
      </c>
      <c r="L10" s="25">
        <v>0.99970769340042731</v>
      </c>
      <c r="M10" s="31">
        <v>0.99988436738308173</v>
      </c>
    </row>
    <row r="11" spans="1:13" ht="12.95" x14ac:dyDescent="0.35">
      <c r="A11" s="17" t="s">
        <v>77</v>
      </c>
      <c r="B11" s="18">
        <v>45047</v>
      </c>
      <c r="C11" s="19" t="s">
        <v>15</v>
      </c>
      <c r="D11" s="86">
        <v>1.0047581284694687</v>
      </c>
      <c r="E11" s="86">
        <v>0.9621152328334649</v>
      </c>
      <c r="F11" s="86">
        <v>1</v>
      </c>
      <c r="G11" s="20">
        <v>14.046566692975533</v>
      </c>
      <c r="H11" s="20">
        <v>4.0923882762389001E-2</v>
      </c>
      <c r="I11" s="86"/>
      <c r="J11" s="86"/>
      <c r="K11" s="20"/>
      <c r="L11" s="20"/>
      <c r="M11" s="29"/>
    </row>
    <row r="12" spans="1:13" ht="12.95" x14ac:dyDescent="0.35">
      <c r="A12" s="21" t="s">
        <v>77</v>
      </c>
      <c r="B12" s="3">
        <v>45047</v>
      </c>
      <c r="C12" s="2" t="s">
        <v>16</v>
      </c>
      <c r="D12" s="87">
        <v>1</v>
      </c>
      <c r="E12" s="87">
        <v>1</v>
      </c>
      <c r="F12" s="87">
        <v>1</v>
      </c>
      <c r="G12" s="4">
        <v>1</v>
      </c>
      <c r="H12" s="4">
        <v>1.4159921834414928</v>
      </c>
      <c r="I12" s="87"/>
      <c r="J12" s="87"/>
      <c r="K12" s="4"/>
      <c r="L12" s="4"/>
      <c r="M12" s="30"/>
    </row>
    <row r="13" spans="1:13" ht="12.95" x14ac:dyDescent="0.35">
      <c r="A13" s="21" t="s">
        <v>77</v>
      </c>
      <c r="B13" s="3">
        <v>45047</v>
      </c>
      <c r="C13" s="2" t="s">
        <v>17</v>
      </c>
      <c r="D13" s="87">
        <v>1</v>
      </c>
      <c r="E13" s="87">
        <v>1</v>
      </c>
      <c r="F13" s="87">
        <v>1</v>
      </c>
      <c r="G13" s="4">
        <v>15.444411102775693</v>
      </c>
      <c r="H13" s="4">
        <v>8.611134289228814E-2</v>
      </c>
      <c r="I13" s="87"/>
      <c r="J13" s="87"/>
      <c r="K13" s="4"/>
      <c r="L13" s="4"/>
      <c r="M13" s="30"/>
    </row>
    <row r="14" spans="1:13" ht="13.5" thickBot="1" x14ac:dyDescent="0.4">
      <c r="A14" s="22" t="s">
        <v>77</v>
      </c>
      <c r="B14" s="23">
        <v>45047</v>
      </c>
      <c r="C14" s="24"/>
      <c r="D14" s="88"/>
      <c r="E14" s="88"/>
      <c r="F14" s="88"/>
      <c r="G14" s="25"/>
      <c r="H14" s="25"/>
      <c r="I14" s="88">
        <v>0.99236432164210464</v>
      </c>
      <c r="J14" s="88">
        <v>0.99236432164210464</v>
      </c>
      <c r="K14" s="25">
        <v>0.99941159722881279</v>
      </c>
      <c r="L14" s="25">
        <v>0.99970986591466804</v>
      </c>
      <c r="M14" s="31">
        <v>0.99987843866622905</v>
      </c>
    </row>
    <row r="15" spans="1:13" ht="12.95" x14ac:dyDescent="0.35">
      <c r="A15" s="17" t="s">
        <v>77</v>
      </c>
      <c r="B15" s="18">
        <v>45078</v>
      </c>
      <c r="C15" s="19" t="s">
        <v>15</v>
      </c>
      <c r="D15" s="86">
        <v>1.0076271186440677</v>
      </c>
      <c r="E15" s="86">
        <v>0.95878889823380997</v>
      </c>
      <c r="F15" s="86">
        <v>1</v>
      </c>
      <c r="G15" s="20">
        <v>13.695542472666107</v>
      </c>
      <c r="H15" s="20">
        <v>3.8136884365160398E-2</v>
      </c>
      <c r="I15" s="86"/>
      <c r="J15" s="86"/>
      <c r="K15" s="20"/>
      <c r="L15" s="20"/>
      <c r="M15" s="29"/>
    </row>
    <row r="16" spans="1:13" ht="12.95" x14ac:dyDescent="0.35">
      <c r="A16" s="21" t="s">
        <v>77</v>
      </c>
      <c r="B16" s="3">
        <v>45078</v>
      </c>
      <c r="C16" s="2" t="s">
        <v>16</v>
      </c>
      <c r="D16" s="87">
        <v>1</v>
      </c>
      <c r="E16" s="87">
        <v>1</v>
      </c>
      <c r="F16" s="87">
        <v>1</v>
      </c>
      <c r="G16" s="4">
        <v>1</v>
      </c>
      <c r="H16" s="4">
        <v>1.4173834483569705</v>
      </c>
      <c r="I16" s="87"/>
      <c r="J16" s="87"/>
      <c r="K16" s="4"/>
      <c r="L16" s="4"/>
      <c r="M16" s="30"/>
    </row>
    <row r="17" spans="1:13" ht="12.95" x14ac:dyDescent="0.35">
      <c r="A17" s="21" t="s">
        <v>77</v>
      </c>
      <c r="B17" s="3">
        <v>45078</v>
      </c>
      <c r="C17" s="2" t="s">
        <v>17</v>
      </c>
      <c r="D17" s="87">
        <v>1</v>
      </c>
      <c r="E17" s="87">
        <v>1</v>
      </c>
      <c r="F17" s="87">
        <v>1</v>
      </c>
      <c r="G17" s="4">
        <v>17.075147013308573</v>
      </c>
      <c r="H17" s="4">
        <v>0.10363353522610029</v>
      </c>
      <c r="I17" s="87"/>
      <c r="J17" s="87"/>
      <c r="K17" s="4"/>
      <c r="L17" s="4"/>
      <c r="M17" s="30"/>
    </row>
    <row r="18" spans="1:13" ht="13.5" thickBot="1" x14ac:dyDescent="0.4">
      <c r="A18" s="22" t="s">
        <v>77</v>
      </c>
      <c r="B18" s="23">
        <v>45078</v>
      </c>
      <c r="C18" s="24"/>
      <c r="D18" s="88"/>
      <c r="E18" s="88"/>
      <c r="F18" s="88"/>
      <c r="G18" s="25"/>
      <c r="H18" s="25"/>
      <c r="I18" s="88">
        <v>0.99275945510189245</v>
      </c>
      <c r="J18" s="88">
        <v>0.99275945510189245</v>
      </c>
      <c r="K18" s="25">
        <v>0.99938899491008537</v>
      </c>
      <c r="L18" s="25">
        <v>0.99970930154312432</v>
      </c>
      <c r="M18" s="31">
        <v>0.99987666094092664</v>
      </c>
    </row>
    <row r="19" spans="1:13" ht="12.95" x14ac:dyDescent="0.35">
      <c r="A19" s="17" t="s">
        <v>77</v>
      </c>
      <c r="B19" s="18">
        <v>45108</v>
      </c>
      <c r="C19" s="19" t="s">
        <v>15</v>
      </c>
      <c r="D19" s="86">
        <v>1.0459770114942528</v>
      </c>
      <c r="E19" s="86">
        <v>0.95879120879120883</v>
      </c>
      <c r="F19" s="86">
        <v>1</v>
      </c>
      <c r="G19" s="20">
        <v>14.030219780219781</v>
      </c>
      <c r="H19" s="20">
        <v>3.4784639969420092E-2</v>
      </c>
      <c r="I19" s="86"/>
      <c r="J19" s="86"/>
      <c r="K19" s="20"/>
      <c r="L19" s="20"/>
      <c r="M19" s="29"/>
    </row>
    <row r="20" spans="1:13" ht="12.95" x14ac:dyDescent="0.35">
      <c r="A20" s="21" t="s">
        <v>77</v>
      </c>
      <c r="B20" s="3">
        <v>45108</v>
      </c>
      <c r="C20" s="2" t="s">
        <v>16</v>
      </c>
      <c r="D20" s="87">
        <v>1</v>
      </c>
      <c r="E20" s="87">
        <v>1</v>
      </c>
      <c r="F20" s="87">
        <v>1</v>
      </c>
      <c r="G20" s="4">
        <v>1</v>
      </c>
      <c r="H20" s="4">
        <v>1.3763186256032363</v>
      </c>
      <c r="I20" s="87"/>
      <c r="J20" s="87"/>
      <c r="K20" s="4"/>
      <c r="L20" s="4"/>
      <c r="M20" s="30"/>
    </row>
    <row r="21" spans="1:13" ht="12.95" x14ac:dyDescent="0.35">
      <c r="A21" s="21" t="s">
        <v>77</v>
      </c>
      <c r="B21" s="3">
        <v>45108</v>
      </c>
      <c r="C21" s="2" t="s">
        <v>17</v>
      </c>
      <c r="D21" s="87">
        <v>1</v>
      </c>
      <c r="E21" s="87">
        <v>1</v>
      </c>
      <c r="F21" s="87">
        <v>1</v>
      </c>
      <c r="G21" s="4">
        <v>18.230843091334894</v>
      </c>
      <c r="H21" s="4">
        <v>0.13601686141888628</v>
      </c>
      <c r="I21" s="87"/>
      <c r="J21" s="87"/>
      <c r="K21" s="4"/>
      <c r="L21" s="4"/>
      <c r="M21" s="30"/>
    </row>
    <row r="22" spans="1:13" ht="13.5" thickBot="1" x14ac:dyDescent="0.4">
      <c r="A22" s="22" t="s">
        <v>77</v>
      </c>
      <c r="B22" s="23">
        <v>45108</v>
      </c>
      <c r="C22" s="24"/>
      <c r="D22" s="88"/>
      <c r="E22" s="88"/>
      <c r="F22" s="88"/>
      <c r="G22" s="25"/>
      <c r="H22" s="25"/>
      <c r="I22" s="88">
        <v>0.99281258185744914</v>
      </c>
      <c r="J22" s="88">
        <v>0.99281258185744914</v>
      </c>
      <c r="K22" s="25">
        <v>0.99937988805910305</v>
      </c>
      <c r="L22" s="25">
        <v>0.99968994402955158</v>
      </c>
      <c r="M22" s="31">
        <v>0.99986286259428192</v>
      </c>
    </row>
    <row r="23" spans="1:13" ht="12.95" x14ac:dyDescent="0.35">
      <c r="A23" s="17" t="s">
        <v>77</v>
      </c>
      <c r="B23" s="18">
        <v>45139</v>
      </c>
      <c r="C23" s="19" t="s">
        <v>15</v>
      </c>
      <c r="D23" s="86">
        <v>1.0380952380952382</v>
      </c>
      <c r="E23" s="86">
        <v>0.96534148827726807</v>
      </c>
      <c r="F23" s="86">
        <v>1</v>
      </c>
      <c r="G23" s="20">
        <v>14.09887869520897</v>
      </c>
      <c r="H23" s="20">
        <v>3.1029247411593533E-2</v>
      </c>
      <c r="I23" s="86"/>
      <c r="J23" s="86"/>
      <c r="K23" s="20"/>
      <c r="L23" s="20"/>
      <c r="M23" s="29"/>
    </row>
    <row r="24" spans="1:13" ht="12.95" x14ac:dyDescent="0.35">
      <c r="A24" s="21" t="s">
        <v>77</v>
      </c>
      <c r="B24" s="3">
        <v>45139</v>
      </c>
      <c r="C24" s="2" t="s">
        <v>16</v>
      </c>
      <c r="D24" s="87">
        <v>1</v>
      </c>
      <c r="E24" s="87">
        <v>1</v>
      </c>
      <c r="F24" s="87">
        <v>1</v>
      </c>
      <c r="G24" s="4">
        <v>1</v>
      </c>
      <c r="H24" s="4">
        <v>1.3349851337958376</v>
      </c>
      <c r="I24" s="87"/>
      <c r="J24" s="87"/>
      <c r="K24" s="4"/>
      <c r="L24" s="4"/>
      <c r="M24" s="30"/>
    </row>
    <row r="25" spans="1:13" ht="12.95" x14ac:dyDescent="0.35">
      <c r="A25" s="21" t="s">
        <v>77</v>
      </c>
      <c r="B25" s="3">
        <v>45139</v>
      </c>
      <c r="C25" s="2" t="s">
        <v>17</v>
      </c>
      <c r="D25" s="87">
        <v>1</v>
      </c>
      <c r="E25" s="87">
        <v>1</v>
      </c>
      <c r="F25" s="87">
        <v>1</v>
      </c>
      <c r="G25" s="4">
        <v>18.687591402614668</v>
      </c>
      <c r="H25" s="4">
        <v>0.14274719018197921</v>
      </c>
      <c r="I25" s="87"/>
      <c r="J25" s="87"/>
      <c r="K25" s="4"/>
      <c r="L25" s="4"/>
      <c r="M25" s="30"/>
    </row>
    <row r="26" spans="1:13" ht="13.5" thickBot="1" x14ac:dyDescent="0.4">
      <c r="A26" s="22" t="s">
        <v>77</v>
      </c>
      <c r="B26" s="23">
        <v>45139</v>
      </c>
      <c r="C26" s="24"/>
      <c r="D26" s="88"/>
      <c r="E26" s="88"/>
      <c r="F26" s="88"/>
      <c r="G26" s="25"/>
      <c r="H26" s="25"/>
      <c r="I26" s="88">
        <v>0.99272134594046479</v>
      </c>
      <c r="J26" s="88">
        <v>0.99272134594046479</v>
      </c>
      <c r="K26" s="25">
        <v>0.99938680923130829</v>
      </c>
      <c r="L26" s="25">
        <v>0.99976640351668888</v>
      </c>
      <c r="M26" s="31">
        <v>0.99985761788793936</v>
      </c>
    </row>
    <row r="27" spans="1:13" x14ac:dyDescent="0.25">
      <c r="A27" s="17" t="s">
        <v>77</v>
      </c>
      <c r="B27" s="18">
        <v>45170</v>
      </c>
      <c r="C27" s="19" t="s">
        <v>15</v>
      </c>
      <c r="D27" s="86">
        <v>1.0253025302530252</v>
      </c>
      <c r="E27" s="86">
        <v>0.96566523605150212</v>
      </c>
      <c r="F27" s="86">
        <v>1</v>
      </c>
      <c r="G27" s="20">
        <v>13.570815450643776</v>
      </c>
      <c r="H27" s="20">
        <v>2.9271893067555153E-2</v>
      </c>
      <c r="I27" s="86"/>
      <c r="J27" s="86"/>
      <c r="K27" s="20"/>
      <c r="L27" s="20"/>
      <c r="M27" s="29"/>
    </row>
    <row r="28" spans="1:13" x14ac:dyDescent="0.25">
      <c r="A28" s="21" t="s">
        <v>77</v>
      </c>
      <c r="B28" s="3">
        <v>45170</v>
      </c>
      <c r="C28" s="2" t="s">
        <v>16</v>
      </c>
      <c r="D28" s="87">
        <v>1</v>
      </c>
      <c r="E28" s="87">
        <v>1</v>
      </c>
      <c r="F28" s="87">
        <v>1</v>
      </c>
      <c r="G28" s="4">
        <v>1</v>
      </c>
      <c r="H28" s="4">
        <v>1.3088807636237054</v>
      </c>
      <c r="I28" s="87"/>
      <c r="J28" s="87"/>
      <c r="K28" s="4"/>
      <c r="L28" s="4"/>
      <c r="M28" s="30"/>
    </row>
    <row r="29" spans="1:13" x14ac:dyDescent="0.25">
      <c r="A29" s="21" t="s">
        <v>77</v>
      </c>
      <c r="B29" s="3">
        <v>45170</v>
      </c>
      <c r="C29" s="2" t="s">
        <v>17</v>
      </c>
      <c r="D29" s="87">
        <v>1</v>
      </c>
      <c r="E29" s="87">
        <v>1</v>
      </c>
      <c r="F29" s="87">
        <v>1</v>
      </c>
      <c r="G29" s="4">
        <v>19.097983014861992</v>
      </c>
      <c r="H29" s="4">
        <v>0.14792984586715105</v>
      </c>
      <c r="I29" s="87"/>
      <c r="J29" s="87"/>
      <c r="K29" s="4"/>
      <c r="L29" s="4"/>
      <c r="M29" s="30"/>
    </row>
    <row r="30" spans="1:13" ht="13.5" thickBot="1" x14ac:dyDescent="0.3">
      <c r="A30" s="22" t="s">
        <v>77</v>
      </c>
      <c r="B30" s="23">
        <v>45170</v>
      </c>
      <c r="C30" s="24"/>
      <c r="D30" s="88"/>
      <c r="E30" s="88"/>
      <c r="F30" s="88"/>
      <c r="G30" s="25"/>
      <c r="H30" s="25"/>
      <c r="I30" s="88">
        <v>0.99246146384665668</v>
      </c>
      <c r="J30" s="88">
        <v>0.99246146384665668</v>
      </c>
      <c r="K30" s="25">
        <v>0.9993489446049385</v>
      </c>
      <c r="L30" s="25">
        <v>0.99977068089323751</v>
      </c>
      <c r="M30" s="31">
        <v>0.9998437255821222</v>
      </c>
    </row>
    <row r="31" spans="1:13" x14ac:dyDescent="0.25">
      <c r="A31" s="17" t="s">
        <v>77</v>
      </c>
      <c r="B31" s="18">
        <v>45200</v>
      </c>
      <c r="C31" s="19" t="s">
        <v>15</v>
      </c>
      <c r="D31" s="86">
        <v>0.9836601307189542</v>
      </c>
      <c r="E31" s="86">
        <v>0.96456256921373196</v>
      </c>
      <c r="F31" s="86">
        <v>1</v>
      </c>
      <c r="G31" s="20">
        <v>13.306755260243632</v>
      </c>
      <c r="H31" s="20">
        <v>2.8172968925496068E-2</v>
      </c>
      <c r="I31" s="86"/>
      <c r="J31" s="86"/>
      <c r="K31" s="20"/>
      <c r="L31" s="20"/>
      <c r="M31" s="29"/>
    </row>
    <row r="32" spans="1:13" x14ac:dyDescent="0.25">
      <c r="A32" s="21" t="s">
        <v>77</v>
      </c>
      <c r="B32" s="3">
        <v>45200</v>
      </c>
      <c r="C32" s="2" t="s">
        <v>16</v>
      </c>
      <c r="D32" s="87">
        <v>1</v>
      </c>
      <c r="E32" s="87">
        <v>1</v>
      </c>
      <c r="F32" s="87">
        <v>1</v>
      </c>
      <c r="G32" s="4">
        <v>1</v>
      </c>
      <c r="H32" s="4">
        <v>1.2961125670784974</v>
      </c>
      <c r="I32" s="87"/>
      <c r="J32" s="87"/>
      <c r="K32" s="4"/>
      <c r="L32" s="4"/>
      <c r="M32" s="30"/>
    </row>
    <row r="33" spans="1:13" x14ac:dyDescent="0.25">
      <c r="A33" s="21" t="s">
        <v>77</v>
      </c>
      <c r="B33" s="3">
        <v>45200</v>
      </c>
      <c r="C33" s="2" t="s">
        <v>17</v>
      </c>
      <c r="D33" s="87">
        <v>1</v>
      </c>
      <c r="E33" s="87">
        <v>1</v>
      </c>
      <c r="F33" s="87">
        <v>1</v>
      </c>
      <c r="G33" s="4">
        <v>19.40422222222222</v>
      </c>
      <c r="H33" s="4">
        <v>0.15443654062149006</v>
      </c>
      <c r="I33" s="87"/>
      <c r="J33" s="87"/>
      <c r="K33" s="4"/>
      <c r="L33" s="4"/>
      <c r="M33" s="30"/>
    </row>
    <row r="34" spans="1:13" ht="13.5" thickBot="1" x14ac:dyDescent="0.3">
      <c r="A34" s="22" t="s">
        <v>77</v>
      </c>
      <c r="B34" s="23">
        <v>45200</v>
      </c>
      <c r="C34" s="24"/>
      <c r="D34" s="88"/>
      <c r="E34" s="88"/>
      <c r="F34" s="88"/>
      <c r="G34" s="25"/>
      <c r="H34" s="25"/>
      <c r="I34" s="88">
        <v>0.99240721014047051</v>
      </c>
      <c r="J34" s="88">
        <v>0.99240721014047051</v>
      </c>
      <c r="K34" s="25">
        <v>0.99935352668207389</v>
      </c>
      <c r="L34" s="25">
        <v>0.99975397371706454</v>
      </c>
      <c r="M34" s="31">
        <v>0.99983325873855844</v>
      </c>
    </row>
    <row r="35" spans="1:13" x14ac:dyDescent="0.25">
      <c r="A35" s="17" t="s">
        <v>77</v>
      </c>
      <c r="B35" s="18">
        <v>45231</v>
      </c>
      <c r="C35" s="19" t="s">
        <v>15</v>
      </c>
      <c r="D35" s="86">
        <v>0.99332591768631817</v>
      </c>
      <c r="E35" s="86">
        <v>0.96416573348264278</v>
      </c>
      <c r="F35" s="86">
        <v>1</v>
      </c>
      <c r="G35" s="20">
        <v>13.152295632698769</v>
      </c>
      <c r="H35" s="20">
        <v>2.76749050902611E-2</v>
      </c>
      <c r="I35" s="86"/>
      <c r="J35" s="86"/>
      <c r="K35" s="20"/>
      <c r="L35" s="20"/>
      <c r="M35" s="29"/>
    </row>
    <row r="36" spans="1:13" x14ac:dyDescent="0.25">
      <c r="A36" s="21" t="s">
        <v>77</v>
      </c>
      <c r="B36" s="3">
        <v>45231</v>
      </c>
      <c r="C36" s="2" t="s">
        <v>16</v>
      </c>
      <c r="D36" s="87">
        <v>1</v>
      </c>
      <c r="E36" s="87">
        <v>1</v>
      </c>
      <c r="F36" s="87">
        <v>1</v>
      </c>
      <c r="G36" s="4">
        <v>1</v>
      </c>
      <c r="H36" s="4">
        <v>1.259502595490819</v>
      </c>
      <c r="I36" s="87"/>
      <c r="J36" s="87"/>
      <c r="K36" s="4"/>
      <c r="L36" s="4"/>
      <c r="M36" s="30"/>
    </row>
    <row r="37" spans="1:13" x14ac:dyDescent="0.25">
      <c r="A37" s="21" t="s">
        <v>77</v>
      </c>
      <c r="B37" s="3">
        <v>45231</v>
      </c>
      <c r="C37" s="2" t="s">
        <v>17</v>
      </c>
      <c r="D37" s="87">
        <v>1</v>
      </c>
      <c r="E37" s="87">
        <v>1</v>
      </c>
      <c r="F37" s="87">
        <v>1</v>
      </c>
      <c r="G37" s="4">
        <v>19.781491551757622</v>
      </c>
      <c r="H37" s="4">
        <v>0.15957232509490973</v>
      </c>
      <c r="I37" s="87"/>
      <c r="J37" s="87"/>
      <c r="K37" s="4"/>
      <c r="L37" s="4"/>
      <c r="M37" s="30"/>
    </row>
    <row r="38" spans="1:13" ht="13.5" thickBot="1" x14ac:dyDescent="0.3">
      <c r="A38" s="22" t="s">
        <v>77</v>
      </c>
      <c r="B38" s="23">
        <v>45231</v>
      </c>
      <c r="C38" s="24"/>
      <c r="D38" s="88"/>
      <c r="E38" s="88"/>
      <c r="F38" s="88"/>
      <c r="G38" s="25"/>
      <c r="H38" s="25"/>
      <c r="I38" s="88">
        <v>0.99203637838512415</v>
      </c>
      <c r="J38" s="88">
        <v>0.99203637838512415</v>
      </c>
      <c r="K38" s="25">
        <v>0.99932401514206082</v>
      </c>
      <c r="L38" s="25">
        <v>0.99975560547443743</v>
      </c>
      <c r="M38" s="31">
        <v>0.99982510806863922</v>
      </c>
    </row>
    <row r="39" spans="1:13" x14ac:dyDescent="0.25">
      <c r="A39" s="17" t="s">
        <v>77</v>
      </c>
      <c r="B39" s="18">
        <v>45261</v>
      </c>
      <c r="C39" s="19" t="s">
        <v>15</v>
      </c>
      <c r="D39" s="86">
        <v>1.006779661016949</v>
      </c>
      <c r="E39" s="86">
        <v>0.96632996632996637</v>
      </c>
      <c r="F39" s="86">
        <v>1</v>
      </c>
      <c r="G39" s="20">
        <v>12.8989898989899</v>
      </c>
      <c r="H39" s="20">
        <v>2.7431069560287034E-2</v>
      </c>
      <c r="I39" s="86"/>
      <c r="J39" s="86"/>
      <c r="K39" s="20"/>
      <c r="L39" s="20"/>
      <c r="M39" s="29"/>
    </row>
    <row r="40" spans="1:13" x14ac:dyDescent="0.25">
      <c r="A40" s="21" t="s">
        <v>77</v>
      </c>
      <c r="B40" s="3">
        <v>45261</v>
      </c>
      <c r="C40" s="2" t="s">
        <v>16</v>
      </c>
      <c r="D40" s="87">
        <v>1</v>
      </c>
      <c r="E40" s="87">
        <v>1</v>
      </c>
      <c r="F40" s="87">
        <v>1</v>
      </c>
      <c r="G40" s="4">
        <v>1</v>
      </c>
      <c r="H40" s="4">
        <v>1.217557731728655</v>
      </c>
      <c r="I40" s="87"/>
      <c r="J40" s="87"/>
      <c r="K40" s="4"/>
      <c r="L40" s="4"/>
      <c r="M40" s="30"/>
    </row>
    <row r="41" spans="1:13" x14ac:dyDescent="0.25">
      <c r="A41" s="21" t="s">
        <v>77</v>
      </c>
      <c r="B41" s="3">
        <v>45261</v>
      </c>
      <c r="C41" s="2" t="s">
        <v>17</v>
      </c>
      <c r="D41" s="87">
        <v>1</v>
      </c>
      <c r="E41" s="87">
        <v>1</v>
      </c>
      <c r="F41" s="87">
        <v>1</v>
      </c>
      <c r="G41" s="4">
        <v>19.84301463600076</v>
      </c>
      <c r="H41" s="4">
        <v>0.16196953642723916</v>
      </c>
      <c r="I41" s="87"/>
      <c r="J41" s="87"/>
      <c r="K41" s="4"/>
      <c r="L41" s="4"/>
      <c r="M41" s="30"/>
    </row>
    <row r="42" spans="1:13" ht="13.5" thickBot="1" x14ac:dyDescent="0.3">
      <c r="A42" s="22" t="s">
        <v>77</v>
      </c>
      <c r="B42" s="23">
        <v>45261</v>
      </c>
      <c r="C42" s="24"/>
      <c r="D42" s="88"/>
      <c r="E42" s="88"/>
      <c r="F42" s="88"/>
      <c r="G42" s="25"/>
      <c r="H42" s="25"/>
      <c r="I42" s="88">
        <v>0.99183647116551743</v>
      </c>
      <c r="J42" s="88">
        <v>0.99186229694481032</v>
      </c>
      <c r="K42" s="25">
        <v>0.99931819942666766</v>
      </c>
      <c r="L42" s="25">
        <v>0.99980372407737406</v>
      </c>
      <c r="M42" s="31">
        <v>0.99982332718357469</v>
      </c>
    </row>
    <row r="43" spans="1:13" x14ac:dyDescent="0.25">
      <c r="A43" s="17" t="s">
        <v>77</v>
      </c>
      <c r="B43" s="18">
        <v>45292</v>
      </c>
      <c r="C43" s="19" t="s">
        <v>15</v>
      </c>
      <c r="D43" s="86">
        <v>0.99105145413870244</v>
      </c>
      <c r="E43" s="86">
        <v>0.96501128668171554</v>
      </c>
      <c r="F43" s="86">
        <v>1</v>
      </c>
      <c r="G43" s="20">
        <v>12.774266365688488</v>
      </c>
      <c r="H43" s="20">
        <v>2.7107166622898825E-2</v>
      </c>
      <c r="I43" s="86"/>
      <c r="J43" s="86"/>
      <c r="K43" s="20"/>
      <c r="L43" s="20"/>
      <c r="M43" s="29"/>
    </row>
    <row r="44" spans="1:13" x14ac:dyDescent="0.25">
      <c r="A44" s="21" t="s">
        <v>77</v>
      </c>
      <c r="B44" s="3">
        <v>45292</v>
      </c>
      <c r="C44" s="2" t="s">
        <v>16</v>
      </c>
      <c r="D44" s="87">
        <v>1</v>
      </c>
      <c r="E44" s="87">
        <v>1</v>
      </c>
      <c r="F44" s="87">
        <v>1</v>
      </c>
      <c r="G44" s="4">
        <v>1</v>
      </c>
      <c r="H44" s="4">
        <v>1.2014655003174231</v>
      </c>
      <c r="I44" s="87"/>
      <c r="J44" s="87"/>
      <c r="K44" s="4"/>
      <c r="L44" s="4"/>
      <c r="M44" s="30"/>
    </row>
    <row r="45" spans="1:13" x14ac:dyDescent="0.25">
      <c r="A45" s="21" t="s">
        <v>77</v>
      </c>
      <c r="B45" s="3">
        <v>45292</v>
      </c>
      <c r="C45" s="2" t="s">
        <v>17</v>
      </c>
      <c r="D45" s="87">
        <v>1</v>
      </c>
      <c r="E45" s="87">
        <v>1</v>
      </c>
      <c r="F45" s="87">
        <v>1</v>
      </c>
      <c r="G45" s="4">
        <v>19.87457226064798</v>
      </c>
      <c r="H45" s="4">
        <v>0.16808890905892343</v>
      </c>
      <c r="I45" s="87"/>
      <c r="J45" s="87"/>
      <c r="K45" s="4"/>
      <c r="L45" s="4"/>
      <c r="M45" s="30"/>
    </row>
    <row r="46" spans="1:13" ht="13.5" thickBot="1" x14ac:dyDescent="0.3">
      <c r="A46" s="22" t="s">
        <v>77</v>
      </c>
      <c r="B46" s="23">
        <v>45292</v>
      </c>
      <c r="C46" s="24"/>
      <c r="D46" s="88"/>
      <c r="E46" s="88"/>
      <c r="F46" s="88"/>
      <c r="G46" s="25"/>
      <c r="H46" s="25"/>
      <c r="I46" s="88">
        <v>0.99157980075786922</v>
      </c>
      <c r="J46" s="88">
        <v>0.99160545645330533</v>
      </c>
      <c r="K46" s="25">
        <v>0.99936630432272811</v>
      </c>
      <c r="L46" s="25">
        <v>0.99980245114514199</v>
      </c>
      <c r="M46" s="31">
        <v>0.99981926985019476</v>
      </c>
    </row>
    <row r="47" spans="1:13" x14ac:dyDescent="0.25">
      <c r="A47" s="17" t="s">
        <v>77</v>
      </c>
      <c r="B47" s="18">
        <v>45323</v>
      </c>
      <c r="C47" s="19" t="s">
        <v>15</v>
      </c>
      <c r="D47" s="86">
        <v>0.98849252013808975</v>
      </c>
      <c r="E47" s="86">
        <v>0.96740395809080326</v>
      </c>
      <c r="F47" s="86">
        <v>1</v>
      </c>
      <c r="G47" s="20">
        <v>13.275902211874273</v>
      </c>
      <c r="H47" s="20">
        <v>2.6112597276264592E-2</v>
      </c>
      <c r="I47" s="86"/>
      <c r="J47" s="86"/>
      <c r="K47" s="20"/>
      <c r="L47" s="20"/>
      <c r="M47" s="29"/>
    </row>
    <row r="48" spans="1:13" x14ac:dyDescent="0.25">
      <c r="A48" s="21" t="s">
        <v>77</v>
      </c>
      <c r="B48" s="3">
        <v>45323</v>
      </c>
      <c r="C48" s="2" t="s">
        <v>16</v>
      </c>
      <c r="D48" s="87">
        <v>1</v>
      </c>
      <c r="E48" s="87">
        <v>1</v>
      </c>
      <c r="F48" s="87">
        <v>1</v>
      </c>
      <c r="G48" s="4">
        <v>1</v>
      </c>
      <c r="H48" s="4">
        <v>1.1856152723735409</v>
      </c>
      <c r="I48" s="87"/>
      <c r="J48" s="87"/>
      <c r="K48" s="4"/>
      <c r="L48" s="4"/>
      <c r="M48" s="30"/>
    </row>
    <row r="49" spans="1:13" x14ac:dyDescent="0.25">
      <c r="A49" s="21" t="s">
        <v>77</v>
      </c>
      <c r="B49" s="3">
        <v>45323</v>
      </c>
      <c r="C49" s="2" t="s">
        <v>17</v>
      </c>
      <c r="D49" s="87">
        <v>1</v>
      </c>
      <c r="E49" s="87">
        <v>1</v>
      </c>
      <c r="F49" s="87">
        <v>1</v>
      </c>
      <c r="G49" s="4">
        <v>19.888324607329842</v>
      </c>
      <c r="H49" s="4">
        <v>0.17418531128404668</v>
      </c>
      <c r="I49" s="87"/>
      <c r="J49" s="87"/>
      <c r="K49" s="4"/>
      <c r="L49" s="4"/>
      <c r="M49" s="30"/>
    </row>
    <row r="50" spans="1:13" ht="13.5" thickBot="1" x14ac:dyDescent="0.3">
      <c r="A50" s="22" t="s">
        <v>77</v>
      </c>
      <c r="B50" s="23">
        <v>45323</v>
      </c>
      <c r="C50" s="24"/>
      <c r="D50" s="26"/>
      <c r="E50" s="26"/>
      <c r="F50" s="26"/>
      <c r="G50" s="25"/>
      <c r="H50" s="25"/>
      <c r="I50" s="88">
        <v>0.99203765224197582</v>
      </c>
      <c r="J50" s="88">
        <v>0.99206314807213281</v>
      </c>
      <c r="K50" s="25">
        <v>0.99938045132718545</v>
      </c>
      <c r="L50" s="25">
        <v>0.99980113252477554</v>
      </c>
      <c r="M50" s="31">
        <v>0.99981388849916819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Oficio 6621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Coopelan Ltda.</dc:creator>
  <cp:lastModifiedBy>JGonzalez</cp:lastModifiedBy>
  <dcterms:created xsi:type="dcterms:W3CDTF">2018-02-07T13:20:47Z</dcterms:created>
  <dcterms:modified xsi:type="dcterms:W3CDTF">2024-03-20T12:09:09Z</dcterms:modified>
</cp:coreProperties>
</file>